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C1E56CEB-B603-4E11-8876-93FF8AA34D81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2012.g." sheetId="4" r:id="rId1"/>
    <sheet name="2011.g." sheetId="1" r:id="rId2"/>
    <sheet name="2010.g." sheetId="2" r:id="rId3"/>
    <sheet name="2009.g." sheetId="3" r:id="rId4"/>
  </sheets>
  <externalReferences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I28" i="3" l="1"/>
  <c r="H28" i="3"/>
  <c r="I28" i="2"/>
  <c r="H28" i="2"/>
  <c r="I27" i="1"/>
  <c r="H27" i="1"/>
  <c r="I27" i="4"/>
  <c r="H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 l="1"/>
  <c r="F22" i="4"/>
  <c r="E22" i="4"/>
  <c r="D22" i="4"/>
  <c r="G21" i="4" l="1"/>
  <c r="F21" i="4"/>
  <c r="E21" i="4"/>
  <c r="D21" i="4"/>
  <c r="G20" i="4"/>
  <c r="F20" i="4"/>
  <c r="E20" i="4"/>
  <c r="D20" i="4"/>
  <c r="E19" i="4"/>
  <c r="D19" i="4"/>
  <c r="E18" i="4"/>
  <c r="D18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E12" i="4" l="1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G8" i="4"/>
  <c r="F8" i="4"/>
  <c r="E8" i="4"/>
  <c r="D8" i="4"/>
  <c r="G7" i="4"/>
  <c r="F7" i="4"/>
  <c r="E7" i="4"/>
  <c r="D7" i="4"/>
  <c r="G6" i="4"/>
  <c r="F6" i="4"/>
  <c r="E6" i="4"/>
  <c r="D6" i="4"/>
  <c r="G5" i="4"/>
  <c r="F5" i="4"/>
  <c r="E5" i="4"/>
  <c r="D5" i="4"/>
  <c r="I26" i="4" l="1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G26" i="1"/>
  <c r="F26" i="1"/>
  <c r="E26" i="1"/>
  <c r="D26" i="1"/>
  <c r="H26" i="1" s="1"/>
  <c r="G25" i="1"/>
  <c r="F25" i="1"/>
  <c r="E25" i="1"/>
  <c r="D25" i="1"/>
  <c r="G24" i="1"/>
  <c r="F24" i="1"/>
  <c r="E24" i="1"/>
  <c r="D24" i="1"/>
  <c r="H24" i="1" s="1"/>
  <c r="F23" i="1"/>
  <c r="G23" i="1"/>
  <c r="E23" i="1"/>
  <c r="D23" i="1"/>
  <c r="G22" i="1"/>
  <c r="F22" i="1"/>
  <c r="E22" i="1"/>
  <c r="D22" i="1"/>
  <c r="H22" i="1" s="1"/>
  <c r="G21" i="1"/>
  <c r="F21" i="1"/>
  <c r="E21" i="1"/>
  <c r="D21" i="1"/>
  <c r="G20" i="1"/>
  <c r="F20" i="1"/>
  <c r="E20" i="1"/>
  <c r="D20" i="1"/>
  <c r="H20" i="1" s="1"/>
  <c r="E19" i="1"/>
  <c r="D19" i="1"/>
  <c r="E18" i="1"/>
  <c r="D18" i="1"/>
  <c r="H18" i="1" s="1"/>
  <c r="E17" i="1"/>
  <c r="D17" i="1"/>
  <c r="G16" i="1"/>
  <c r="F16" i="1"/>
  <c r="I16" i="1" s="1"/>
  <c r="E16" i="1"/>
  <c r="D16" i="1"/>
  <c r="H16" i="1" s="1"/>
  <c r="G15" i="1"/>
  <c r="F15" i="1"/>
  <c r="I15" i="1" s="1"/>
  <c r="E15" i="1"/>
  <c r="D15" i="1"/>
  <c r="G14" i="1"/>
  <c r="F14" i="1"/>
  <c r="E14" i="1"/>
  <c r="D14" i="1"/>
  <c r="G13" i="1"/>
  <c r="F13" i="1"/>
  <c r="I13" i="1" s="1"/>
  <c r="E13" i="1"/>
  <c r="D13" i="1"/>
  <c r="E12" i="1"/>
  <c r="D12" i="1"/>
  <c r="H12" i="1" s="1"/>
  <c r="G11" i="1"/>
  <c r="F11" i="1"/>
  <c r="E11" i="1"/>
  <c r="D11" i="1"/>
  <c r="H11" i="1" s="1"/>
  <c r="G10" i="1"/>
  <c r="F10" i="1"/>
  <c r="E10" i="1"/>
  <c r="D10" i="1"/>
  <c r="H10" i="1" s="1"/>
  <c r="G9" i="1"/>
  <c r="F9" i="1"/>
  <c r="E9" i="1"/>
  <c r="D9" i="1"/>
  <c r="H9" i="1" s="1"/>
  <c r="G8" i="1"/>
  <c r="F8" i="1"/>
  <c r="E8" i="1"/>
  <c r="D8" i="1"/>
  <c r="H8" i="1" s="1"/>
  <c r="G7" i="1"/>
  <c r="F7" i="1"/>
  <c r="E7" i="1"/>
  <c r="D7" i="1"/>
  <c r="H7" i="1" s="1"/>
  <c r="G6" i="1"/>
  <c r="F6" i="1"/>
  <c r="E6" i="1"/>
  <c r="D6" i="1"/>
  <c r="H6" i="1" s="1"/>
  <c r="G5" i="1"/>
  <c r="F5" i="1"/>
  <c r="E5" i="1"/>
  <c r="D5" i="1"/>
  <c r="H5" i="1" s="1"/>
  <c r="I26" i="1"/>
  <c r="I25" i="1"/>
  <c r="H25" i="1"/>
  <c r="I24" i="1"/>
  <c r="I23" i="1"/>
  <c r="H23" i="1"/>
  <c r="I22" i="1"/>
  <c r="I21" i="1"/>
  <c r="H21" i="1"/>
  <c r="I20" i="1"/>
  <c r="I19" i="1"/>
  <c r="H19" i="1"/>
  <c r="I18" i="1"/>
  <c r="I17" i="1"/>
  <c r="H17" i="1"/>
  <c r="H15" i="1"/>
  <c r="I14" i="1"/>
  <c r="H14" i="1"/>
  <c r="H13" i="1"/>
  <c r="I12" i="1"/>
  <c r="I11" i="1"/>
  <c r="I10" i="1"/>
  <c r="I9" i="1"/>
  <c r="I8" i="1"/>
  <c r="I7" i="1"/>
  <c r="I6" i="1"/>
  <c r="I5" i="1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E20" i="2"/>
  <c r="D20" i="2"/>
  <c r="E19" i="2"/>
  <c r="D19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I27" i="2" l="1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6" i="3"/>
  <c r="I12" i="3"/>
  <c r="I18" i="3"/>
  <c r="I19" i="3"/>
  <c r="I20" i="3"/>
  <c r="I5" i="3"/>
  <c r="H6" i="3"/>
  <c r="H5" i="3"/>
  <c r="G27" i="3"/>
  <c r="F27" i="3"/>
  <c r="I27" i="3" s="1"/>
  <c r="E27" i="3"/>
  <c r="D27" i="3"/>
  <c r="H27" i="3" s="1"/>
  <c r="G26" i="3"/>
  <c r="F26" i="3"/>
  <c r="I26" i="3" s="1"/>
  <c r="E26" i="3"/>
  <c r="D26" i="3"/>
  <c r="H26" i="3" s="1"/>
  <c r="G25" i="3"/>
  <c r="F25" i="3"/>
  <c r="I25" i="3" s="1"/>
  <c r="E25" i="3"/>
  <c r="D25" i="3"/>
  <c r="H25" i="3" s="1"/>
  <c r="G24" i="3"/>
  <c r="F24" i="3"/>
  <c r="I24" i="3" s="1"/>
  <c r="E24" i="3"/>
  <c r="D24" i="3"/>
  <c r="H24" i="3" s="1"/>
  <c r="G23" i="3"/>
  <c r="F23" i="3"/>
  <c r="D23" i="3"/>
  <c r="E23" i="3"/>
  <c r="G22" i="3"/>
  <c r="F22" i="3"/>
  <c r="E22" i="3"/>
  <c r="D22" i="3"/>
  <c r="H22" i="3" s="1"/>
  <c r="G21" i="3"/>
  <c r="F21" i="3"/>
  <c r="I21" i="3" s="1"/>
  <c r="E21" i="3"/>
  <c r="D21" i="3"/>
  <c r="H21" i="3" s="1"/>
  <c r="E20" i="3"/>
  <c r="D20" i="3"/>
  <c r="H20" i="3" s="1"/>
  <c r="E19" i="3"/>
  <c r="D19" i="3"/>
  <c r="E18" i="3"/>
  <c r="D18" i="3"/>
  <c r="H18" i="3" s="1"/>
  <c r="G17" i="3"/>
  <c r="F17" i="3"/>
  <c r="I17" i="3" s="1"/>
  <c r="E17" i="3"/>
  <c r="D17" i="3"/>
  <c r="H17" i="3" s="1"/>
  <c r="G16" i="3"/>
  <c r="F16" i="3"/>
  <c r="I16" i="3" s="1"/>
  <c r="E16" i="3"/>
  <c r="D16" i="3"/>
  <c r="H16" i="3" s="1"/>
  <c r="G15" i="3"/>
  <c r="F15" i="3"/>
  <c r="I15" i="3" s="1"/>
  <c r="E15" i="3"/>
  <c r="D15" i="3"/>
  <c r="H15" i="3" s="1"/>
  <c r="G14" i="3"/>
  <c r="F14" i="3"/>
  <c r="I14" i="3" s="1"/>
  <c r="E14" i="3"/>
  <c r="D14" i="3"/>
  <c r="H14" i="3" s="1"/>
  <c r="E12" i="3"/>
  <c r="D12" i="3"/>
  <c r="H12" i="3" s="1"/>
  <c r="G11" i="3"/>
  <c r="F11" i="3"/>
  <c r="I11" i="3" s="1"/>
  <c r="E11" i="3"/>
  <c r="D11" i="3"/>
  <c r="G10" i="3"/>
  <c r="F10" i="3"/>
  <c r="E10" i="3"/>
  <c r="D10" i="3"/>
  <c r="G9" i="3"/>
  <c r="F9" i="3"/>
  <c r="I9" i="3" s="1"/>
  <c r="D9" i="3"/>
  <c r="E9" i="3"/>
  <c r="G8" i="3"/>
  <c r="F8" i="3"/>
  <c r="I8" i="3" s="1"/>
  <c r="E8" i="3"/>
  <c r="D8" i="3"/>
  <c r="H8" i="3" s="1"/>
  <c r="G7" i="3"/>
  <c r="F7" i="3"/>
  <c r="I7" i="3" s="1"/>
  <c r="E7" i="3"/>
  <c r="D7" i="3"/>
  <c r="H7" i="3" s="1"/>
  <c r="H11" i="3" l="1"/>
  <c r="H19" i="3"/>
  <c r="H10" i="3"/>
  <c r="I10" i="3"/>
  <c r="I23" i="3"/>
  <c r="H9" i="3"/>
  <c r="H23" i="3"/>
  <c r="I22" i="3"/>
</calcChain>
</file>

<file path=xl/sharedStrings.xml><?xml version="1.0" encoding="utf-8"?>
<sst xmlns="http://schemas.openxmlformats.org/spreadsheetml/2006/main" count="146" uniqueCount="42">
  <si>
    <t>Daudzdzīvokļu dzīv.māja</t>
  </si>
  <si>
    <t>Apkurei</t>
  </si>
  <si>
    <t>Koplietošanas telpu apsildei</t>
  </si>
  <si>
    <t>Ūdens uzsildīšanai</t>
  </si>
  <si>
    <t>Siltā ūdens cirkulācijai</t>
  </si>
  <si>
    <t>Siltumenerģijas patēriņš Auces pilsētas daudzdzīvokļu dzīvojamās mājās</t>
  </si>
  <si>
    <t>2009.g.</t>
  </si>
  <si>
    <t xml:space="preserve">Vītiņu 2 </t>
  </si>
  <si>
    <t>Vītiņu 19</t>
  </si>
  <si>
    <t>Vītiņu 19a - 1</t>
  </si>
  <si>
    <t>Vītiņu 19a - 2</t>
  </si>
  <si>
    <t>Vītiņu 19a - 4</t>
  </si>
  <si>
    <t>Skolas 15</t>
  </si>
  <si>
    <t xml:space="preserve">Vītiņu 4a  </t>
  </si>
  <si>
    <t xml:space="preserve">Vītiņu 4b  </t>
  </si>
  <si>
    <t>Vītiņu 4c</t>
  </si>
  <si>
    <t>Vītiņu 1</t>
  </si>
  <si>
    <t xml:space="preserve">O.Kalpaka 6 </t>
  </si>
  <si>
    <t>O.Kalpaka 4</t>
  </si>
  <si>
    <t xml:space="preserve">Raiņa 35    </t>
  </si>
  <si>
    <t xml:space="preserve">Raiņa 33   </t>
  </si>
  <si>
    <t>Miera 4 a</t>
  </si>
  <si>
    <t>Miera 4</t>
  </si>
  <si>
    <t>Raiņa 20</t>
  </si>
  <si>
    <t>Raiņa16 a</t>
  </si>
  <si>
    <t xml:space="preserve">Bēnes 3 - 1      </t>
  </si>
  <si>
    <t xml:space="preserve">Bēnes 3 - 2      </t>
  </si>
  <si>
    <t>Skolas 9</t>
  </si>
  <si>
    <t xml:space="preserve">Skolas 9a </t>
  </si>
  <si>
    <t>Siltumenerģijas patēriņš (mwh)</t>
  </si>
  <si>
    <t>Kopā</t>
  </si>
  <si>
    <t>Siltajam ūdenim</t>
  </si>
  <si>
    <t>Dzīvokļu apkurei</t>
  </si>
  <si>
    <t>2010.g.</t>
  </si>
  <si>
    <t>2011.g.</t>
  </si>
  <si>
    <t>2012.g.</t>
  </si>
  <si>
    <t>Apkurināmā platība (m²)</t>
  </si>
  <si>
    <r>
      <t xml:space="preserve">Vītiņu 19a - 3 </t>
    </r>
    <r>
      <rPr>
        <b/>
        <sz val="11"/>
        <rFont val="Calibri"/>
        <family val="2"/>
        <charset val="186"/>
        <scheme val="minor"/>
      </rPr>
      <t xml:space="preserve"> </t>
    </r>
  </si>
  <si>
    <r>
      <t xml:space="preserve">Vītiņu 19a - 3 </t>
    </r>
    <r>
      <rPr>
        <b/>
        <sz val="11"/>
        <rFont val="Times New Roman"/>
        <family val="1"/>
        <charset val="186"/>
      </rPr>
      <t xml:space="preserve"> </t>
    </r>
  </si>
  <si>
    <r>
      <t>Apkurināmā platība (m</t>
    </r>
    <r>
      <rPr>
        <b/>
        <sz val="11"/>
        <color theme="1"/>
        <rFont val="Calibri"/>
        <family val="2"/>
        <charset val="186"/>
      </rPr>
      <t>²)</t>
    </r>
  </si>
  <si>
    <t>Informācijas avots: SIA "Auces komunālie pakalpojumi"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</si>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</sst>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Belwe Lt TL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/>
    <xf numFmtId="0" fontId="3" fillId="3" borderId="2" xfId="0" applyFont="1" applyFill="1" applyBorder="1" applyAlignment="1"/>
    <xf numFmtId="2" fontId="3" fillId="0" borderId="9" xfId="0" applyNumberFormat="1" applyFont="1" applyBorder="1"/>
    <xf numFmtId="164" fontId="3" fillId="4" borderId="10" xfId="0" applyNumberFormat="1" applyFont="1" applyFill="1" applyBorder="1"/>
    <xf numFmtId="164" fontId="2" fillId="0" borderId="1" xfId="0" applyNumberFormat="1" applyFont="1" applyBorder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2" fontId="3" fillId="0" borderId="3" xfId="0" applyNumberFormat="1" applyFont="1" applyBorder="1"/>
    <xf numFmtId="164" fontId="3" fillId="4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2" fontId="3" fillId="3" borderId="3" xfId="0" applyNumberFormat="1" applyFont="1" applyFill="1" applyBorder="1"/>
    <xf numFmtId="0" fontId="3" fillId="3" borderId="4" xfId="0" applyFont="1" applyFill="1" applyBorder="1"/>
    <xf numFmtId="164" fontId="3" fillId="4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0" fillId="0" borderId="0" xfId="0" applyFont="1"/>
    <xf numFmtId="0" fontId="5" fillId="3" borderId="8" xfId="0" applyFont="1" applyFill="1" applyBorder="1" applyAlignment="1"/>
    <xf numFmtId="0" fontId="5" fillId="3" borderId="2" xfId="0" applyFont="1" applyFill="1" applyBorder="1" applyAlignment="1"/>
    <xf numFmtId="2" fontId="5" fillId="0" borderId="9" xfId="0" applyNumberFormat="1" applyFont="1" applyBorder="1"/>
    <xf numFmtId="164" fontId="6" fillId="4" borderId="10" xfId="0" applyNumberFormat="1" applyFont="1" applyFill="1" applyBorder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2" fontId="5" fillId="0" borderId="3" xfId="0" applyNumberFormat="1" applyFont="1" applyBorder="1"/>
    <xf numFmtId="164" fontId="6" fillId="4" borderId="1" xfId="0" applyNumberFormat="1" applyFont="1" applyFill="1" applyBorder="1"/>
    <xf numFmtId="0" fontId="5" fillId="3" borderId="1" xfId="0" applyFont="1" applyFill="1" applyBorder="1"/>
    <xf numFmtId="0" fontId="6" fillId="2" borderId="1" xfId="0" applyFont="1" applyFill="1" applyBorder="1"/>
    <xf numFmtId="2" fontId="5" fillId="3" borderId="3" xfId="0" applyNumberFormat="1" applyFont="1" applyFill="1" applyBorder="1"/>
    <xf numFmtId="0" fontId="5" fillId="3" borderId="4" xfId="0" applyFont="1" applyFill="1" applyBorder="1"/>
    <xf numFmtId="164" fontId="6" fillId="4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64" fontId="0" fillId="0" borderId="12" xfId="0" applyNumberFormat="1" applyFont="1" applyBorder="1"/>
    <xf numFmtId="164" fontId="0" fillId="0" borderId="13" xfId="0" applyNumberFormat="1" applyFont="1" applyBorder="1"/>
    <xf numFmtId="164" fontId="6" fillId="4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1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gne/AppData/Local/Microsoft/Windows/Temporary%20Internet%20Files/Content.Outlook/HWKSPNX5/DARBS/Tehnisk&#257;s%20specifik&#257;cijas/Siltuma%20un%20&#363;dens%20skait&#299;t&#257;ji%202012/Siltuma%20un%20&#363;dens%20skait&#299;t&#257;ji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gne/AppData/Local/Microsoft/Windows/Temporary%20Internet%20Files/Content.Outlook/HWKSPNX5/DARBS/Tehnisk&#257;s%20specifik&#257;cijas/Siltuma%20un%20&#363;dens%20skait&#299;t&#257;ji%202011/3.APKURINAMO%20PLATIBU%20SAMAKSA%20ARN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gne/AppData/Local/Microsoft/Windows/Temporary%20Internet%20Files/Content.Outlook/HWKSPNX5/DARBS/Tehnisk&#257;s%20specifik&#257;cijas/Siltuma%20un%20&#363;dens%20skait&#299;t&#257;ji%202010/3.APKURINAMO%20PLATIBU%20SAMAKSA%20ARN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2"/>
      <sheetName val="nov 2012"/>
      <sheetName val="okt 2012 (kopējais)"/>
      <sheetName val="okt 2012 (ar apkuri)"/>
      <sheetName val="okt 2012 (bez apkures)"/>
      <sheetName val="sep 2012"/>
      <sheetName val="aug 2012"/>
      <sheetName val="jul 2012"/>
      <sheetName val="jun 2012"/>
      <sheetName val="mai 2012"/>
      <sheetName val="apr 2012"/>
      <sheetName val="mar 2012"/>
      <sheetName val="feb 2012"/>
      <sheetName val="jan 2012"/>
    </sheetNames>
    <sheetDataSet>
      <sheetData sheetId="0">
        <row r="4">
          <cell r="P4">
            <v>9.9886092000000062</v>
          </cell>
          <cell r="Q4">
            <v>0.75183080000000058</v>
          </cell>
          <cell r="R4">
            <v>0.65127999999999997</v>
          </cell>
          <cell r="S4">
            <v>0.65127999999999997</v>
          </cell>
        </row>
        <row r="5">
          <cell r="P5">
            <v>37.585850007999802</v>
          </cell>
          <cell r="Q5">
            <v>11.674765991999937</v>
          </cell>
          <cell r="R5">
            <v>3.1633599999999999</v>
          </cell>
          <cell r="S5">
            <v>2.8470240000000002</v>
          </cell>
        </row>
        <row r="6">
          <cell r="P6">
            <v>19.618090960000035</v>
          </cell>
          <cell r="Q6">
            <v>6.714917040000012</v>
          </cell>
          <cell r="R6">
            <v>1.2095199999999999</v>
          </cell>
          <cell r="S6">
            <v>1.3304720000000001</v>
          </cell>
        </row>
        <row r="7">
          <cell r="P7">
            <v>23.55529118880002</v>
          </cell>
          <cell r="Q7">
            <v>7.2681728112000066</v>
          </cell>
          <cell r="R7">
            <v>0.88388</v>
          </cell>
          <cell r="S7">
            <v>1.060656</v>
          </cell>
        </row>
        <row r="8">
          <cell r="P8">
            <v>21.461708652159984</v>
          </cell>
          <cell r="Q8">
            <v>6.5123641478399961</v>
          </cell>
          <cell r="R8">
            <v>0.99087600000000853</v>
          </cell>
          <cell r="S8">
            <v>1.1890512000000102</v>
          </cell>
        </row>
        <row r="9">
          <cell r="P9">
            <v>22.430186743120057</v>
          </cell>
          <cell r="Q9">
            <v>8.4356268568800203</v>
          </cell>
          <cell r="R9">
            <v>1.2932560000000084</v>
          </cell>
          <cell r="S9">
            <v>1.1639304000000077</v>
          </cell>
        </row>
        <row r="10">
          <cell r="P10">
            <v>36.53688718399988</v>
          </cell>
          <cell r="Q10">
            <v>5.5563008159999825</v>
          </cell>
          <cell r="R10">
            <v>4.3263599999999993</v>
          </cell>
          <cell r="S10">
            <v>3.0284519999999993</v>
          </cell>
        </row>
        <row r="11">
          <cell r="P11">
            <v>2.4687675999999912</v>
          </cell>
          <cell r="Q11">
            <v>0.15423239999999944</v>
          </cell>
        </row>
        <row r="14">
          <cell r="P14">
            <v>8.4317587200000172</v>
          </cell>
          <cell r="Q14">
            <v>2.2144012800000041</v>
          </cell>
          <cell r="R14">
            <v>0.9304</v>
          </cell>
          <cell r="S14">
            <v>1.0234400000000001</v>
          </cell>
        </row>
        <row r="15">
          <cell r="P15">
            <v>23.371693431999955</v>
          </cell>
          <cell r="Q15">
            <v>3.3693745679999929</v>
          </cell>
          <cell r="R15">
            <v>1.06996</v>
          </cell>
          <cell r="S15">
            <v>0.74897199999999997</v>
          </cell>
        </row>
        <row r="16">
          <cell r="P16">
            <v>30.557306944000018</v>
          </cell>
          <cell r="Q16">
            <v>4.892005056000003</v>
          </cell>
          <cell r="R16">
            <v>1.58168</v>
          </cell>
          <cell r="S16">
            <v>0.94900799999999996</v>
          </cell>
        </row>
        <row r="17">
          <cell r="P17">
            <v>18.881394374399907</v>
          </cell>
          <cell r="Q17">
            <v>6.2268428255999684</v>
          </cell>
          <cell r="R17">
            <v>1.0746119999999957</v>
          </cell>
          <cell r="S17">
            <v>0.96715079999999609</v>
          </cell>
        </row>
        <row r="18">
          <cell r="P18">
            <v>7.0819000000000525</v>
          </cell>
          <cell r="Q18">
            <v>3.0351000000000226</v>
          </cell>
        </row>
        <row r="19">
          <cell r="P19">
            <v>17.44679419999995</v>
          </cell>
          <cell r="Q19">
            <v>2.8922057999999917</v>
          </cell>
        </row>
        <row r="21">
          <cell r="P21">
            <v>11.161519999999982</v>
          </cell>
          <cell r="Q21">
            <v>2.9884799999999951</v>
          </cell>
        </row>
        <row r="22">
          <cell r="P22">
            <v>12.902539999999938</v>
          </cell>
          <cell r="Q22">
            <v>5.529659999999974</v>
          </cell>
          <cell r="R22">
            <v>2.3260000000000001</v>
          </cell>
          <cell r="S22">
            <v>1.8608000000000002</v>
          </cell>
        </row>
        <row r="23">
          <cell r="P23">
            <v>27.558400466399863</v>
          </cell>
          <cell r="Q23">
            <v>5.3000715335999731</v>
          </cell>
          <cell r="R23">
            <v>1.9538400000000002</v>
          </cell>
          <cell r="S23">
            <v>1.367688</v>
          </cell>
        </row>
        <row r="24">
          <cell r="P24">
            <v>6.6735423999999552</v>
          </cell>
          <cell r="Q24">
            <v>2.8600895999999811</v>
          </cell>
          <cell r="R24">
            <v>0.74432000000000009</v>
          </cell>
          <cell r="S24">
            <v>1.0420480000000001</v>
          </cell>
        </row>
        <row r="25">
          <cell r="P25">
            <v>8.6271925919999735</v>
          </cell>
          <cell r="Q25">
            <v>2.9265674079999915</v>
          </cell>
          <cell r="R25">
            <v>0.27911999999999998</v>
          </cell>
          <cell r="S25">
            <v>0.27911999999999998</v>
          </cell>
        </row>
        <row r="26">
          <cell r="P26">
            <v>4.6125723319739915</v>
          </cell>
          <cell r="Q26">
            <v>0.35378132802599943</v>
          </cell>
          <cell r="R26">
            <v>0.13816440000000049</v>
          </cell>
          <cell r="S26">
            <v>0.18652194000000066</v>
          </cell>
        </row>
        <row r="27">
          <cell r="P27">
            <v>13.553590950000062</v>
          </cell>
          <cell r="Q27">
            <v>4.5178636500000202</v>
          </cell>
          <cell r="R27">
            <v>0.50474199999999914</v>
          </cell>
          <cell r="S27">
            <v>1.3628033999999978</v>
          </cell>
        </row>
        <row r="28">
          <cell r="P28">
            <v>8.31256199999995</v>
          </cell>
          <cell r="Q28">
            <v>2.7708539999999831</v>
          </cell>
          <cell r="R28">
            <v>0.52102399999999816</v>
          </cell>
          <cell r="S28">
            <v>1.3025599999999953</v>
          </cell>
        </row>
      </sheetData>
      <sheetData sheetId="1">
        <row r="4">
          <cell r="P4">
            <v>8.1146220000000078</v>
          </cell>
          <cell r="Q4">
            <v>0.6107780000000006</v>
          </cell>
          <cell r="R4">
            <v>0.69780000000000009</v>
          </cell>
          <cell r="S4">
            <v>0.69780000000000009</v>
          </cell>
        </row>
        <row r="5">
          <cell r="P5">
            <v>31.350351536000012</v>
          </cell>
          <cell r="Q5">
            <v>9.7379204640000019</v>
          </cell>
          <cell r="R5">
            <v>2.6051199999999999</v>
          </cell>
          <cell r="S5">
            <v>2.344608</v>
          </cell>
        </row>
        <row r="6">
          <cell r="P6">
            <v>14.664299880000071</v>
          </cell>
          <cell r="Q6">
            <v>5.0193241200000251</v>
          </cell>
          <cell r="R6">
            <v>1.3025599999999999</v>
          </cell>
          <cell r="S6">
            <v>1.4328160000000001</v>
          </cell>
        </row>
        <row r="7">
          <cell r="P7">
            <v>17.029500049599939</v>
          </cell>
          <cell r="Q7">
            <v>5.2545879503999808</v>
          </cell>
          <cell r="R7">
            <v>1.06996</v>
          </cell>
          <cell r="S7">
            <v>1.283952</v>
          </cell>
        </row>
        <row r="8">
          <cell r="P8">
            <v>15.933588903680143</v>
          </cell>
          <cell r="Q8">
            <v>4.8349054963200437</v>
          </cell>
          <cell r="R8">
            <v>1.0420479999999832</v>
          </cell>
          <cell r="S8">
            <v>1.2504575999999799</v>
          </cell>
        </row>
        <row r="9">
          <cell r="P9">
            <v>16.979325152400015</v>
          </cell>
          <cell r="Q9">
            <v>6.3856468476000048</v>
          </cell>
          <cell r="R9">
            <v>1.4421200000000001</v>
          </cell>
          <cell r="S9">
            <v>1.2979080000000001</v>
          </cell>
        </row>
        <row r="10">
          <cell r="P10">
            <v>30.213215536000238</v>
          </cell>
          <cell r="Q10">
            <v>4.5946364640000361</v>
          </cell>
          <cell r="R10">
            <v>4.5124400000000007</v>
          </cell>
          <cell r="S10">
            <v>3.1587080000000003</v>
          </cell>
        </row>
        <row r="11">
          <cell r="P11">
            <v>1.5793335999999973</v>
          </cell>
          <cell r="Q11">
            <v>9.8666399999999849E-2</v>
          </cell>
        </row>
        <row r="14">
          <cell r="P14">
            <v>5.678766086399996</v>
          </cell>
          <cell r="Q14">
            <v>1.4913931135999989</v>
          </cell>
          <cell r="R14">
            <v>0.80944800000000428</v>
          </cell>
          <cell r="S14">
            <v>0.89039280000000476</v>
          </cell>
        </row>
        <row r="15">
          <cell r="P15">
            <v>17.29819401600005</v>
          </cell>
          <cell r="Q15">
            <v>2.4937899840000073</v>
          </cell>
          <cell r="R15">
            <v>1.1164799999999999</v>
          </cell>
          <cell r="S15">
            <v>0.7815359999999999</v>
          </cell>
        </row>
        <row r="16">
          <cell r="P16">
            <v>22.447845408000102</v>
          </cell>
          <cell r="Q16">
            <v>3.5937385920000167</v>
          </cell>
          <cell r="R16">
            <v>1.76776</v>
          </cell>
          <cell r="S16">
            <v>1.060656</v>
          </cell>
        </row>
        <row r="17">
          <cell r="P17">
            <v>14.081548928000052</v>
          </cell>
          <cell r="Q17">
            <v>4.6439150720000182</v>
          </cell>
          <cell r="R17">
            <v>1.0234400000000001</v>
          </cell>
          <cell r="S17">
            <v>0.92109600000000014</v>
          </cell>
        </row>
        <row r="18">
          <cell r="P18">
            <v>5.1204999999999581</v>
          </cell>
          <cell r="Q18">
            <v>2.1944999999999824</v>
          </cell>
        </row>
        <row r="19">
          <cell r="P19">
            <v>14.785040799999992</v>
          </cell>
          <cell r="Q19">
            <v>2.4509591999999985</v>
          </cell>
        </row>
        <row r="21">
          <cell r="P21">
            <v>9.2676112000000188</v>
          </cell>
          <cell r="Q21">
            <v>2.4813888000000048</v>
          </cell>
        </row>
        <row r="22">
          <cell r="P22">
            <v>9.0547010399999586</v>
          </cell>
          <cell r="Q22">
            <v>3.8805861599999827</v>
          </cell>
          <cell r="R22">
            <v>2.2003960000000085</v>
          </cell>
          <cell r="S22">
            <v>1.7603168000000069</v>
          </cell>
        </row>
        <row r="23">
          <cell r="P23">
            <v>20.717681463200122</v>
          </cell>
          <cell r="Q23">
            <v>3.9844545368000235</v>
          </cell>
          <cell r="R23">
            <v>2.13992</v>
          </cell>
          <cell r="S23">
            <v>1.4979439999999999</v>
          </cell>
        </row>
        <row r="24">
          <cell r="P24">
            <v>4.6088806399999855</v>
          </cell>
          <cell r="Q24">
            <v>1.9752345599999939</v>
          </cell>
          <cell r="R24">
            <v>0.70245200000000108</v>
          </cell>
          <cell r="S24">
            <v>0.98343280000000144</v>
          </cell>
        </row>
        <row r="25">
          <cell r="P25">
            <v>6.013288598400008</v>
          </cell>
          <cell r="Q25">
            <v>2.039863401600003</v>
          </cell>
          <cell r="R25">
            <v>0.28842399999999158</v>
          </cell>
          <cell r="S25">
            <v>0.28842399999999158</v>
          </cell>
        </row>
        <row r="26">
          <cell r="P26">
            <v>3.5553459751200238</v>
          </cell>
          <cell r="Q26">
            <v>0.27560482488000176</v>
          </cell>
          <cell r="R26">
            <v>0.16747200000000001</v>
          </cell>
          <cell r="S26">
            <v>0.22608719999999999</v>
          </cell>
        </row>
        <row r="27">
          <cell r="P27">
            <v>9.6295194749999595</v>
          </cell>
          <cell r="Q27">
            <v>3.2098398249999862</v>
          </cell>
          <cell r="R27">
            <v>0.57801100000000194</v>
          </cell>
          <cell r="S27">
            <v>1.5606297000000053</v>
          </cell>
        </row>
        <row r="28">
          <cell r="P28">
            <v>4.9294389375000218</v>
          </cell>
          <cell r="Q28">
            <v>1.6431463125000074</v>
          </cell>
          <cell r="R28">
            <v>1.0461185000000019</v>
          </cell>
          <cell r="S28">
            <v>2.615296250000005</v>
          </cell>
        </row>
      </sheetData>
      <sheetData sheetId="2">
        <row r="4">
          <cell r="P4">
            <v>2.1882899999999976</v>
          </cell>
          <cell r="Q4">
            <v>0.1647099999999998</v>
          </cell>
          <cell r="R4">
            <v>0.82799999999999996</v>
          </cell>
          <cell r="S4">
            <v>0.98499999999999999</v>
          </cell>
        </row>
        <row r="5">
          <cell r="P5">
            <v>7.5735379999999566</v>
          </cell>
          <cell r="Q5">
            <v>2.3524619999999858</v>
          </cell>
          <cell r="R5">
            <v>4</v>
          </cell>
          <cell r="S5">
            <v>7.1630000000000003</v>
          </cell>
        </row>
        <row r="6">
          <cell r="P6">
            <v>6.3913550000000008</v>
          </cell>
          <cell r="Q6">
            <v>2.1876450000000003</v>
          </cell>
          <cell r="R6">
            <v>1.093</v>
          </cell>
          <cell r="S6">
            <v>3.0779999999999998</v>
          </cell>
        </row>
        <row r="7">
          <cell r="P7">
            <v>3.1187001999999708</v>
          </cell>
          <cell r="Q7">
            <v>0.96229979999999093</v>
          </cell>
          <cell r="R7">
            <v>1.377</v>
          </cell>
          <cell r="S7">
            <v>4.2839999999999998</v>
          </cell>
        </row>
        <row r="8">
          <cell r="P8">
            <v>4.7681479999999237</v>
          </cell>
          <cell r="Q8">
            <v>1.4468519999999769</v>
          </cell>
          <cell r="R8">
            <v>1.0229999999999999</v>
          </cell>
          <cell r="S8">
            <v>3.3719999999999999</v>
          </cell>
        </row>
        <row r="9">
          <cell r="P9">
            <v>5.2918293999999513</v>
          </cell>
          <cell r="Q9">
            <v>1.9901705999999815</v>
          </cell>
          <cell r="R9">
            <v>1.349</v>
          </cell>
          <cell r="S9">
            <v>2.968</v>
          </cell>
        </row>
        <row r="10">
          <cell r="P10">
            <v>7.2269679999998662</v>
          </cell>
          <cell r="Q10">
            <v>1.0990319999999798</v>
          </cell>
          <cell r="R10">
            <v>4.28</v>
          </cell>
          <cell r="S10">
            <v>7.2370000000000001</v>
          </cell>
        </row>
        <row r="11">
          <cell r="P11">
            <v>0.53930759999998035</v>
          </cell>
          <cell r="Q11">
            <v>3.3692399999998776E-2</v>
          </cell>
        </row>
        <row r="14">
          <cell r="P14">
            <v>2.5304399999999783</v>
          </cell>
          <cell r="Q14">
            <v>0.66455999999999427</v>
          </cell>
          <cell r="R14">
            <v>0.74399999999999999</v>
          </cell>
          <cell r="S14">
            <v>1.091</v>
          </cell>
        </row>
        <row r="15">
          <cell r="P15">
            <v>5.904743999999865</v>
          </cell>
          <cell r="Q15">
            <v>0.85125599999998047</v>
          </cell>
          <cell r="R15">
            <v>0.79100000000000004</v>
          </cell>
          <cell r="S15">
            <v>1.373</v>
          </cell>
        </row>
        <row r="16">
          <cell r="P16">
            <v>8.6337919999998824</v>
          </cell>
          <cell r="Q16">
            <v>1.3822079999999812</v>
          </cell>
          <cell r="R16">
            <v>1.907</v>
          </cell>
          <cell r="S16">
            <v>1.7270000000000001</v>
          </cell>
        </row>
        <row r="17">
          <cell r="P17">
            <v>4.7594079999999241</v>
          </cell>
          <cell r="Q17">
            <v>1.569591999999975</v>
          </cell>
          <cell r="R17">
            <v>1.07</v>
          </cell>
          <cell r="S17">
            <v>2.2109999999999999</v>
          </cell>
        </row>
        <row r="18">
          <cell r="P18">
            <v>1.3229999999999904</v>
          </cell>
          <cell r="Q18">
            <v>0.56699999999999584</v>
          </cell>
        </row>
        <row r="19">
          <cell r="P19">
            <v>3.9364442000000475</v>
          </cell>
          <cell r="Q19">
            <v>0.6525558000000079</v>
          </cell>
        </row>
        <row r="21">
          <cell r="P21">
            <v>3.0384575999999806</v>
          </cell>
          <cell r="Q21">
            <v>0.81354239999999478</v>
          </cell>
        </row>
        <row r="22">
          <cell r="P22">
            <v>2.4920000000000777</v>
          </cell>
          <cell r="Q22">
            <v>1.0680000000000334</v>
          </cell>
          <cell r="R22">
            <v>2.3719999999999999</v>
          </cell>
          <cell r="S22">
            <v>2.871</v>
          </cell>
        </row>
        <row r="23">
          <cell r="P23">
            <v>8.8625428999998928</v>
          </cell>
          <cell r="Q23">
            <v>1.7044570999999793</v>
          </cell>
          <cell r="R23">
            <v>2.093</v>
          </cell>
          <cell r="S23">
            <v>1.98</v>
          </cell>
        </row>
        <row r="24">
          <cell r="P24">
            <v>1.8039000000000447</v>
          </cell>
          <cell r="Q24">
            <v>0.77310000000001911</v>
          </cell>
          <cell r="R24">
            <v>0.74399999999999999</v>
          </cell>
          <cell r="S24">
            <v>1.609</v>
          </cell>
        </row>
        <row r="25">
          <cell r="P25">
            <v>2.1430290000000305</v>
          </cell>
          <cell r="Q25">
            <v>0.72697100000001047</v>
          </cell>
          <cell r="R25">
            <v>0.41899999999999998</v>
          </cell>
          <cell r="S25">
            <v>0.79100000000000004</v>
          </cell>
        </row>
        <row r="26">
          <cell r="P26">
            <v>0.75358800000000881</v>
          </cell>
          <cell r="Q26">
            <v>6.7452000000000678E-2</v>
          </cell>
          <cell r="R26">
            <v>0.16700000000000001</v>
          </cell>
          <cell r="S26">
            <v>0.36099999999999999</v>
          </cell>
        </row>
        <row r="27">
          <cell r="P27">
            <v>3.3029999999999871</v>
          </cell>
          <cell r="Q27">
            <v>1.1009999999999955</v>
          </cell>
          <cell r="R27">
            <v>0.52900000000000003</v>
          </cell>
          <cell r="S27">
            <v>2.3610000000000002</v>
          </cell>
        </row>
        <row r="28">
          <cell r="P28">
            <v>2.7907499999999779</v>
          </cell>
          <cell r="Q28">
            <v>0.93024999999999247</v>
          </cell>
          <cell r="R28">
            <v>0.56999999999999995</v>
          </cell>
          <cell r="S28">
            <v>1.917</v>
          </cell>
        </row>
      </sheetData>
      <sheetData sheetId="3"/>
      <sheetData sheetId="4"/>
      <sheetData sheetId="5">
        <row r="4">
          <cell r="R4">
            <v>0.79083999999999999</v>
          </cell>
          <cell r="S4">
            <v>0.86615999999998228</v>
          </cell>
        </row>
        <row r="5">
          <cell r="R5">
            <v>3.1168400000000003</v>
          </cell>
          <cell r="S5">
            <v>8.1351600000004076</v>
          </cell>
        </row>
        <row r="6">
          <cell r="R6">
            <v>1.2095199999999999</v>
          </cell>
          <cell r="S6">
            <v>3.6364800000000037</v>
          </cell>
        </row>
        <row r="7">
          <cell r="R7">
            <v>1.4700319999999958</v>
          </cell>
          <cell r="S7">
            <v>4.2399680000000401</v>
          </cell>
        </row>
        <row r="8">
          <cell r="S8">
            <v>4.0260800000001566</v>
          </cell>
        </row>
        <row r="9">
          <cell r="R9">
            <v>1.4886400000000002</v>
          </cell>
          <cell r="S9">
            <v>3.7643599999999289</v>
          </cell>
        </row>
        <row r="10">
          <cell r="R10">
            <v>4.0472400000000004</v>
          </cell>
          <cell r="S10">
            <v>9.0327599999999268</v>
          </cell>
        </row>
        <row r="14">
          <cell r="R14">
            <v>0.83735999999999999</v>
          </cell>
          <cell r="S14">
            <v>1.1426400000000183</v>
          </cell>
        </row>
        <row r="15">
          <cell r="R15">
            <v>0.69780000000000009</v>
          </cell>
          <cell r="S15">
            <v>1.4222000000001183</v>
          </cell>
        </row>
        <row r="16">
          <cell r="R16">
            <v>1.8608</v>
          </cell>
          <cell r="S16">
            <v>1.9692000000001546</v>
          </cell>
        </row>
        <row r="17">
          <cell r="R17">
            <v>1.0234400000000001</v>
          </cell>
          <cell r="S17">
            <v>2.8265600000001365</v>
          </cell>
        </row>
        <row r="22">
          <cell r="R22">
            <v>2.3260000000000001</v>
          </cell>
          <cell r="S22">
            <v>3.1340000000000363</v>
          </cell>
        </row>
        <row r="23">
          <cell r="R23">
            <v>1.9538400000000002</v>
          </cell>
          <cell r="S23">
            <v>3.5161600000002542</v>
          </cell>
        </row>
        <row r="24">
          <cell r="R24">
            <v>0.74432000000000009</v>
          </cell>
          <cell r="S24">
            <v>1.9156799999998544</v>
          </cell>
        </row>
        <row r="25">
          <cell r="R25">
            <v>0.41868000000000527</v>
          </cell>
          <cell r="S25">
            <v>0.97131999999998109</v>
          </cell>
        </row>
        <row r="26">
          <cell r="R26">
            <v>0.20934</v>
          </cell>
          <cell r="S26">
            <v>0.39465999999998502</v>
          </cell>
        </row>
        <row r="27">
          <cell r="R27">
            <v>0.44775500000000001</v>
          </cell>
          <cell r="S27">
            <v>2.798244999999981</v>
          </cell>
        </row>
        <row r="28">
          <cell r="R28">
            <v>0.63499800000000095</v>
          </cell>
          <cell r="S28">
            <v>2.3710020000000847</v>
          </cell>
        </row>
      </sheetData>
      <sheetData sheetId="6">
        <row r="4">
          <cell r="R4">
            <v>0.72106000000000003</v>
          </cell>
          <cell r="S4">
            <v>0.70494000000001611</v>
          </cell>
        </row>
        <row r="5">
          <cell r="R5">
            <v>3.1168400000000003</v>
          </cell>
          <cell r="S5">
            <v>6.7821599999998874</v>
          </cell>
        </row>
        <row r="6">
          <cell r="R6">
            <v>1.0048319999999957</v>
          </cell>
          <cell r="S6">
            <v>3.0671679999998931</v>
          </cell>
        </row>
        <row r="7">
          <cell r="R7">
            <v>1.25604</v>
          </cell>
          <cell r="S7">
            <v>3.5119600000000291</v>
          </cell>
        </row>
        <row r="8">
          <cell r="R8">
            <v>0.9304</v>
          </cell>
          <cell r="S8">
            <v>3.4385999999999144</v>
          </cell>
        </row>
        <row r="9">
          <cell r="R9">
            <v>0.20468800000000423</v>
          </cell>
          <cell r="S9">
            <v>4.1483120000000611</v>
          </cell>
        </row>
        <row r="10">
          <cell r="R10">
            <v>4.0007200000000003</v>
          </cell>
          <cell r="S10">
            <v>7.3922800000000288</v>
          </cell>
        </row>
        <row r="14">
          <cell r="R14">
            <v>0.65127999999999997</v>
          </cell>
          <cell r="S14">
            <v>0.92871999999992727</v>
          </cell>
        </row>
        <row r="15">
          <cell r="R15">
            <v>0.60475999999999996</v>
          </cell>
          <cell r="S15">
            <v>1.0852400000000546</v>
          </cell>
        </row>
        <row r="16">
          <cell r="R16">
            <v>1.5351600000000001</v>
          </cell>
          <cell r="S16">
            <v>1.4648399999999999</v>
          </cell>
        </row>
        <row r="17">
          <cell r="R17">
            <v>1.1164799999999999</v>
          </cell>
          <cell r="S17">
            <v>2.3135199999998362</v>
          </cell>
        </row>
        <row r="22">
          <cell r="R22">
            <v>2.0947955999999879</v>
          </cell>
          <cell r="S22">
            <v>2.5342043999999175</v>
          </cell>
        </row>
        <row r="23">
          <cell r="R23">
            <v>1.4886400000000002</v>
          </cell>
          <cell r="S23">
            <v>3.241360000000018</v>
          </cell>
        </row>
        <row r="24">
          <cell r="R24">
            <v>0.61406400000000216</v>
          </cell>
          <cell r="S24">
            <v>1.5259360000000979</v>
          </cell>
        </row>
        <row r="25">
          <cell r="R25">
            <v>0.37216000000000005</v>
          </cell>
          <cell r="S25">
            <v>0.77783999999997722</v>
          </cell>
        </row>
        <row r="26">
          <cell r="R26">
            <v>0.18421919999999906</v>
          </cell>
          <cell r="S26">
            <v>0.29678079999999551</v>
          </cell>
        </row>
        <row r="27">
          <cell r="R27">
            <v>0.34192199999999906</v>
          </cell>
          <cell r="S27">
            <v>2.2900780000000629</v>
          </cell>
        </row>
        <row r="28">
          <cell r="R28">
            <v>0.44775500000000001</v>
          </cell>
          <cell r="S28">
            <v>1.9792449999999073</v>
          </cell>
        </row>
      </sheetData>
      <sheetData sheetId="7">
        <row r="4">
          <cell r="R4">
            <v>0.88388</v>
          </cell>
          <cell r="S4">
            <v>0.82211999999998886</v>
          </cell>
        </row>
        <row r="5">
          <cell r="R5">
            <v>2.9772800000000004</v>
          </cell>
          <cell r="S5">
            <v>8.3927199999998905</v>
          </cell>
        </row>
        <row r="6">
          <cell r="R6">
            <v>1.3397760000000085</v>
          </cell>
          <cell r="S6">
            <v>3.5062239999999951</v>
          </cell>
        </row>
        <row r="7">
          <cell r="R7">
            <v>1.2979080000000043</v>
          </cell>
          <cell r="S7">
            <v>4.1750919999999523</v>
          </cell>
        </row>
        <row r="8">
          <cell r="R8">
            <v>1.1164799999999999</v>
          </cell>
          <cell r="S8">
            <v>3.9715199999999653</v>
          </cell>
        </row>
        <row r="9">
          <cell r="R9">
            <v>2.3678680000000045</v>
          </cell>
          <cell r="S9">
            <v>2.8091319999999027</v>
          </cell>
        </row>
        <row r="10">
          <cell r="R10">
            <v>4.2798400000000001</v>
          </cell>
          <cell r="S10">
            <v>8.8001599999999272</v>
          </cell>
        </row>
        <row r="14">
          <cell r="R14">
            <v>0.73966799999999366</v>
          </cell>
          <cell r="S14">
            <v>1.110332000000029</v>
          </cell>
        </row>
        <row r="15">
          <cell r="R15">
            <v>0.79083999999999999</v>
          </cell>
          <cell r="S15">
            <v>1.1791600000000273</v>
          </cell>
        </row>
        <row r="16">
          <cell r="R16">
            <v>1.7212400000000001</v>
          </cell>
          <cell r="S16">
            <v>1.6887599999998544</v>
          </cell>
        </row>
        <row r="17">
          <cell r="R17">
            <v>1.3025599999999999</v>
          </cell>
          <cell r="S17">
            <v>2.6774400000000185</v>
          </cell>
        </row>
        <row r="22">
          <cell r="R22">
            <v>2.5432484000000035</v>
          </cell>
          <cell r="S22">
            <v>3.0447515999999619</v>
          </cell>
        </row>
        <row r="23">
          <cell r="R23">
            <v>1.8608</v>
          </cell>
          <cell r="S23">
            <v>3.9591999999997087</v>
          </cell>
        </row>
        <row r="24">
          <cell r="R24">
            <v>0.67453999999999736</v>
          </cell>
          <cell r="S24">
            <v>1.8754599999999573</v>
          </cell>
        </row>
        <row r="25">
          <cell r="R25">
            <v>0.38611599999999791</v>
          </cell>
          <cell r="S25">
            <v>0.94388400000004302</v>
          </cell>
        </row>
        <row r="26">
          <cell r="R26">
            <v>0.20096640000000049</v>
          </cell>
          <cell r="S26">
            <v>0.34503359999999178</v>
          </cell>
        </row>
        <row r="27">
          <cell r="R27">
            <v>0.3704155000000009</v>
          </cell>
          <cell r="S27">
            <v>2.8075844999999964</v>
          </cell>
        </row>
        <row r="28">
          <cell r="R28">
            <v>0.73269000000000006</v>
          </cell>
          <cell r="S28">
            <v>2.2333100000000083</v>
          </cell>
        </row>
      </sheetData>
      <sheetData sheetId="8">
        <row r="4">
          <cell r="R4">
            <v>0.68384400000000212</v>
          </cell>
          <cell r="S4">
            <v>0.84515599999999425</v>
          </cell>
        </row>
        <row r="5">
          <cell r="R5">
            <v>3.2098800000000001</v>
          </cell>
          <cell r="S5">
            <v>8.1931200000002473</v>
          </cell>
        </row>
        <row r="6">
          <cell r="R6">
            <v>1.2095199999999999</v>
          </cell>
          <cell r="S6">
            <v>3.6674799999999528</v>
          </cell>
        </row>
        <row r="7">
          <cell r="R7">
            <v>1.3956000000000002</v>
          </cell>
          <cell r="S7">
            <v>4.3624000000000382</v>
          </cell>
        </row>
        <row r="8">
          <cell r="R8">
            <v>1.25604</v>
          </cell>
          <cell r="S8">
            <v>4.0809599999999886</v>
          </cell>
        </row>
        <row r="9">
          <cell r="R9">
            <v>1.5351600000000001</v>
          </cell>
          <cell r="S9">
            <v>3.9738400000000142</v>
          </cell>
        </row>
        <row r="10">
          <cell r="R10">
            <v>4.3263599999999993</v>
          </cell>
          <cell r="S10">
            <v>9.2746400000001135</v>
          </cell>
        </row>
        <row r="14">
          <cell r="R14">
            <v>0.79083999999999999</v>
          </cell>
          <cell r="S14">
            <v>1.1191600000000819</v>
          </cell>
        </row>
        <row r="15">
          <cell r="R15">
            <v>0.83735999999999999</v>
          </cell>
          <cell r="S15">
            <v>1.0626399999998637</v>
          </cell>
        </row>
        <row r="16">
          <cell r="R16">
            <v>1.9073200000000001</v>
          </cell>
          <cell r="S16">
            <v>5.1426799999999542</v>
          </cell>
        </row>
        <row r="17">
          <cell r="R17">
            <v>1.2095199999999999</v>
          </cell>
          <cell r="S17">
            <v>2.300479999999991</v>
          </cell>
        </row>
        <row r="22">
          <cell r="R22">
            <v>2.46556</v>
          </cell>
          <cell r="S22">
            <v>3.1344400000001365</v>
          </cell>
        </row>
        <row r="23">
          <cell r="R23">
            <v>1.6282000000000001</v>
          </cell>
          <cell r="S23">
            <v>3.8917999999999817</v>
          </cell>
        </row>
        <row r="24">
          <cell r="R24">
            <v>0.74432000000000009</v>
          </cell>
          <cell r="S24">
            <v>1.7856799999999726</v>
          </cell>
        </row>
        <row r="25">
          <cell r="R25">
            <v>0.38146400000000208</v>
          </cell>
          <cell r="S25">
            <v>0.98853599999988884</v>
          </cell>
        </row>
        <row r="26">
          <cell r="R26">
            <v>0.12560399999999999</v>
          </cell>
          <cell r="S26">
            <v>0.42639600000002092</v>
          </cell>
        </row>
        <row r="27">
          <cell r="R27">
            <v>0.43147300000000094</v>
          </cell>
          <cell r="S27">
            <v>2.8335269999999855</v>
          </cell>
        </row>
        <row r="28">
          <cell r="R28">
            <v>0.69198499999999996</v>
          </cell>
          <cell r="S28">
            <v>2.2370150000000875</v>
          </cell>
        </row>
      </sheetData>
      <sheetData sheetId="9">
        <row r="4">
          <cell r="R4">
            <v>0.58150000000000002</v>
          </cell>
          <cell r="S4">
            <v>1.0695000000000103</v>
          </cell>
        </row>
        <row r="5">
          <cell r="R5">
            <v>3.0238</v>
          </cell>
          <cell r="S5">
            <v>6.8641999999999204</v>
          </cell>
        </row>
        <row r="6">
          <cell r="R6">
            <v>1.1862600000000001</v>
          </cell>
          <cell r="S6">
            <v>3.6087400000000729</v>
          </cell>
        </row>
        <row r="7">
          <cell r="R7">
            <v>1.31419</v>
          </cell>
          <cell r="S7">
            <v>4.2228100000000346</v>
          </cell>
        </row>
        <row r="8">
          <cell r="R8">
            <v>1.1574176000000052</v>
          </cell>
          <cell r="S8">
            <v>3.9505823999999423</v>
          </cell>
        </row>
        <row r="9">
          <cell r="R9">
            <v>1.4872443999999907</v>
          </cell>
          <cell r="S9">
            <v>3.7767556000001328</v>
          </cell>
        </row>
        <row r="10">
          <cell r="R10">
            <v>3.9542000000000002</v>
          </cell>
          <cell r="S10">
            <v>9.1367999999998943</v>
          </cell>
        </row>
        <row r="14">
          <cell r="R14">
            <v>0.64197599999999799</v>
          </cell>
          <cell r="S14">
            <v>1.1080240000000021</v>
          </cell>
        </row>
        <row r="15">
          <cell r="R15">
            <v>0.83735999999999999</v>
          </cell>
          <cell r="S15">
            <v>1.1426400000000183</v>
          </cell>
        </row>
        <row r="16">
          <cell r="R16">
            <v>1.67472</v>
          </cell>
          <cell r="S16">
            <v>1.0052800000000637</v>
          </cell>
        </row>
        <row r="17">
          <cell r="R17">
            <v>1.1071760000000086</v>
          </cell>
          <cell r="S17">
            <v>2.5128240000001094</v>
          </cell>
        </row>
        <row r="22">
          <cell r="R22">
            <v>1.9864040000000127</v>
          </cell>
          <cell r="S22">
            <v>3.0855959999998763</v>
          </cell>
        </row>
        <row r="23">
          <cell r="R23">
            <v>1.7212400000000001</v>
          </cell>
          <cell r="S23">
            <v>4.1887600000003093</v>
          </cell>
        </row>
        <row r="24">
          <cell r="R24">
            <v>0.62802000000000002</v>
          </cell>
          <cell r="S24">
            <v>1.9319800000001728</v>
          </cell>
        </row>
        <row r="25">
          <cell r="R25">
            <v>0.44194</v>
          </cell>
          <cell r="S25">
            <v>0.97806000000007276</v>
          </cell>
        </row>
        <row r="26">
          <cell r="R26">
            <v>0.17165880000000094</v>
          </cell>
          <cell r="S26">
            <v>0.38934119999997768</v>
          </cell>
        </row>
        <row r="27">
          <cell r="R27">
            <v>0.36634500000000003</v>
          </cell>
          <cell r="S27">
            <v>2.8556549999999801</v>
          </cell>
        </row>
        <row r="28">
          <cell r="R28">
            <v>0.63092749999999997</v>
          </cell>
          <cell r="S28">
            <v>2.5640724999999365</v>
          </cell>
        </row>
      </sheetData>
      <sheetData sheetId="10">
        <row r="4">
          <cell r="P4">
            <v>7.6297348799999956</v>
          </cell>
          <cell r="Q4">
            <v>0.57428111999999976</v>
          </cell>
          <cell r="R4">
            <v>0.79549199999999576</v>
          </cell>
          <cell r="S4">
            <v>0.79549199999999576</v>
          </cell>
        </row>
        <row r="5">
          <cell r="P5">
            <v>27.552601439999954</v>
          </cell>
          <cell r="Q5">
            <v>8.5582785599999855</v>
          </cell>
          <cell r="R5">
            <v>3.6285599999999998</v>
          </cell>
          <cell r="S5">
            <v>3.6285599999999998</v>
          </cell>
        </row>
        <row r="6">
          <cell r="P6">
            <v>14.698027519999963</v>
          </cell>
          <cell r="Q6">
            <v>5.0308684799999872</v>
          </cell>
          <cell r="R6">
            <v>1.5165519999999959</v>
          </cell>
          <cell r="S6">
            <v>1.5165519999999959</v>
          </cell>
        </row>
        <row r="7">
          <cell r="P7">
            <v>14.715853981599878</v>
          </cell>
          <cell r="Q7">
            <v>4.5406940183999618</v>
          </cell>
          <cell r="R7">
            <v>1.5142260000000085</v>
          </cell>
          <cell r="S7">
            <v>1.5142260000000085</v>
          </cell>
        </row>
        <row r="8">
          <cell r="P8">
            <v>15.534844989440129</v>
          </cell>
          <cell r="Q8">
            <v>4.7139102105600408</v>
          </cell>
          <cell r="R8">
            <v>1.2616223999999949</v>
          </cell>
          <cell r="S8">
            <v>1.2616223999999949</v>
          </cell>
        </row>
        <row r="9">
          <cell r="Q9">
            <v>5.253099518639984</v>
          </cell>
          <cell r="R9">
            <v>1.871499600000001</v>
          </cell>
          <cell r="S9">
            <v>1.871499600000001</v>
          </cell>
        </row>
        <row r="10">
          <cell r="P10">
            <v>24.751853280000006</v>
          </cell>
          <cell r="Q10">
            <v>3.7641067200000009</v>
          </cell>
          <cell r="R10">
            <v>4.6985200000000003</v>
          </cell>
          <cell r="S10">
            <v>4.6985200000000003</v>
          </cell>
        </row>
        <row r="11">
          <cell r="P11">
            <v>2.0160503999999961</v>
          </cell>
          <cell r="Q11">
            <v>0.12594959999999977</v>
          </cell>
        </row>
        <row r="14">
          <cell r="P14">
            <v>5.9001719039999605</v>
          </cell>
          <cell r="Q14">
            <v>1.5495400959999894</v>
          </cell>
          <cell r="R14">
            <v>0.80014400000000219</v>
          </cell>
          <cell r="S14">
            <v>0.80014400000000219</v>
          </cell>
        </row>
        <row r="15">
          <cell r="P15">
            <v>13.410656000000063</v>
          </cell>
          <cell r="Q15">
            <v>1.9333440000000091</v>
          </cell>
          <cell r="R15">
            <v>1.163</v>
          </cell>
          <cell r="S15">
            <v>1.163</v>
          </cell>
        </row>
        <row r="16">
          <cell r="P16">
            <v>20.908120319999949</v>
          </cell>
          <cell r="Q16">
            <v>3.3472396799999919</v>
          </cell>
          <cell r="R16">
            <v>1.9073200000000001</v>
          </cell>
          <cell r="S16">
            <v>1.9073200000000001</v>
          </cell>
        </row>
        <row r="17">
          <cell r="P17">
            <v>11.126273151999897</v>
          </cell>
          <cell r="Q17">
            <v>3.6693028479999659</v>
          </cell>
          <cell r="R17">
            <v>1.3072119999999958</v>
          </cell>
          <cell r="S17">
            <v>1.3072119999999958</v>
          </cell>
        </row>
        <row r="18">
          <cell r="P18">
            <v>5.635700000000031</v>
          </cell>
          <cell r="Q18">
            <v>2.4153000000000131</v>
          </cell>
        </row>
        <row r="19">
          <cell r="P19">
            <v>14.423049200000019</v>
          </cell>
          <cell r="Q19">
            <v>2.3909508000000028</v>
          </cell>
        </row>
        <row r="21">
          <cell r="P21">
            <v>9.0822432000000077</v>
          </cell>
          <cell r="Q21">
            <v>2.4317568000000018</v>
          </cell>
        </row>
        <row r="22">
          <cell r="P22">
            <v>9.2671207999999652</v>
          </cell>
          <cell r="Q22">
            <v>3.9716231999999851</v>
          </cell>
          <cell r="R22">
            <v>2.3911280000000041</v>
          </cell>
          <cell r="S22">
            <v>2.3911280000000041</v>
          </cell>
        </row>
        <row r="23">
          <cell r="P23">
            <v>22.711392135999937</v>
          </cell>
          <cell r="Q23">
            <v>4.3678878639999876</v>
          </cell>
          <cell r="R23">
            <v>2.0003600000000001</v>
          </cell>
          <cell r="S23">
            <v>2.0003600000000001</v>
          </cell>
        </row>
        <row r="24">
          <cell r="P24">
            <v>5.2586183999999179</v>
          </cell>
          <cell r="Q24">
            <v>2.253693599999965</v>
          </cell>
          <cell r="R24">
            <v>0.68384399999999945</v>
          </cell>
          <cell r="S24">
            <v>0.68384399999999945</v>
          </cell>
        </row>
        <row r="25">
          <cell r="P25">
            <v>5.7055287264000274</v>
          </cell>
          <cell r="Q25">
            <v>1.9354632736000101</v>
          </cell>
          <cell r="R25">
            <v>0.47450399999999682</v>
          </cell>
          <cell r="S25">
            <v>0.47450399999999682</v>
          </cell>
        </row>
        <row r="26">
          <cell r="P26">
            <v>3.09165727511999</v>
          </cell>
          <cell r="Q26">
            <v>0.24070352487999933</v>
          </cell>
          <cell r="R26">
            <v>0.19677959999999953</v>
          </cell>
          <cell r="S26">
            <v>0.19677959999999953</v>
          </cell>
        </row>
        <row r="27">
          <cell r="P27">
            <v>11.009713499999998</v>
          </cell>
          <cell r="Q27">
            <v>3.6699044999999995</v>
          </cell>
          <cell r="R27">
            <v>0.41519099999999726</v>
          </cell>
          <cell r="S27">
            <v>0.41519099999999726</v>
          </cell>
        </row>
        <row r="28">
          <cell r="P28">
            <v>6.0117345000000215</v>
          </cell>
          <cell r="Q28">
            <v>2.0039115000000072</v>
          </cell>
          <cell r="R28">
            <v>0.78967699999999907</v>
          </cell>
          <cell r="S28">
            <v>0.78967699999999907</v>
          </cell>
        </row>
      </sheetData>
      <sheetData sheetId="11">
        <row r="4">
          <cell r="N4">
            <v>9.132004800000006</v>
          </cell>
          <cell r="O4">
            <v>0.6873552000000005</v>
          </cell>
          <cell r="P4">
            <v>0.74432000000000009</v>
          </cell>
          <cell r="Q4">
            <v>0.74432000000000009</v>
          </cell>
        </row>
        <row r="5">
          <cell r="N5">
            <v>31.836348964000052</v>
          </cell>
          <cell r="O5">
            <v>9.8888790360000165</v>
          </cell>
          <cell r="P5">
            <v>3.2098800000000001</v>
          </cell>
          <cell r="Q5">
            <v>2.8888920000000002</v>
          </cell>
        </row>
        <row r="6">
          <cell r="N6">
            <v>17.162972664000087</v>
          </cell>
          <cell r="O6">
            <v>5.8745745360000301</v>
          </cell>
          <cell r="P6">
            <v>1.3211680000000041</v>
          </cell>
          <cell r="Q6">
            <v>1.4532848000000047</v>
          </cell>
        </row>
        <row r="7">
          <cell r="N7">
            <v>17.914920510400101</v>
          </cell>
          <cell r="O7">
            <v>5.5277914896000313</v>
          </cell>
          <cell r="Q7">
            <v>1.5072479999999999</v>
          </cell>
        </row>
        <row r="8">
          <cell r="N8">
            <v>18.726160691839851</v>
          </cell>
          <cell r="O8">
            <v>5.6822865081599554</v>
          </cell>
          <cell r="P8">
            <v>1.1025240000000127</v>
          </cell>
          <cell r="Q8">
            <v>1.3230288000000152</v>
          </cell>
        </row>
        <row r="9">
          <cell r="N9">
            <v>16.938228814000031</v>
          </cell>
          <cell r="O9">
            <v>6.370191186000012</v>
          </cell>
          <cell r="P9">
            <v>1.6282000000000001</v>
          </cell>
          <cell r="Q9">
            <v>1.4653800000000001</v>
          </cell>
        </row>
        <row r="10">
          <cell r="N10">
            <v>28.877946831999996</v>
          </cell>
          <cell r="O10">
            <v>4.3915771679999995</v>
          </cell>
          <cell r="P10">
            <v>4.1402799999999997</v>
          </cell>
          <cell r="Q10">
            <v>2.8981959999999996</v>
          </cell>
        </row>
        <row r="11">
          <cell r="N11">
            <v>2.6513604000000068</v>
          </cell>
          <cell r="O11">
            <v>0.16563960000000044</v>
          </cell>
        </row>
        <row r="14">
          <cell r="N14">
            <v>7.3119911040000174</v>
          </cell>
          <cell r="O14">
            <v>1.9203208960000049</v>
          </cell>
          <cell r="P14">
            <v>0.65127999999999997</v>
          </cell>
          <cell r="Q14">
            <v>0.71640800000000004</v>
          </cell>
        </row>
        <row r="15">
          <cell r="N15">
            <v>17.348232263999993</v>
          </cell>
          <cell r="O15">
            <v>2.501003735999999</v>
          </cell>
          <cell r="P15">
            <v>0.97692000000000012</v>
          </cell>
          <cell r="Q15">
            <v>0.68384400000000001</v>
          </cell>
        </row>
        <row r="16">
          <cell r="N16">
            <v>26.94170656000011</v>
          </cell>
          <cell r="O16">
            <v>4.3131734400000177</v>
          </cell>
          <cell r="P16">
            <v>1.6282000000000001</v>
          </cell>
          <cell r="Q16">
            <v>0.97692000000000001</v>
          </cell>
        </row>
        <row r="17">
          <cell r="N17">
            <v>13.081532710400129</v>
          </cell>
          <cell r="O17">
            <v>4.3141224896000425</v>
          </cell>
          <cell r="P17">
            <v>1.1443919999999956</v>
          </cell>
          <cell r="Q17">
            <v>1.029952799999996</v>
          </cell>
        </row>
        <row r="18">
          <cell r="N18">
            <v>7.8472499999999741</v>
          </cell>
          <cell r="O18">
            <v>2.6157499999999914</v>
          </cell>
        </row>
        <row r="19">
          <cell r="N19">
            <v>16.775136799999984</v>
          </cell>
          <cell r="O19">
            <v>2.7808631999999975</v>
          </cell>
        </row>
        <row r="21">
          <cell r="N21">
            <v>10.44607840000004</v>
          </cell>
          <cell r="O21">
            <v>2.7969216000000108</v>
          </cell>
        </row>
        <row r="22">
          <cell r="N22">
            <v>15.444726344760152</v>
          </cell>
          <cell r="O22">
            <v>2.6637580552400264</v>
          </cell>
          <cell r="P22">
            <v>2.0375759999999872</v>
          </cell>
          <cell r="Q22">
            <v>1.7319395999999891</v>
          </cell>
        </row>
        <row r="23">
          <cell r="N23">
            <v>24.464356657640092</v>
          </cell>
          <cell r="O23">
            <v>4.7050205423600175</v>
          </cell>
          <cell r="P23">
            <v>2.0003600000000001</v>
          </cell>
          <cell r="Q23">
            <v>1.4602628</v>
          </cell>
        </row>
        <row r="24">
          <cell r="N24">
            <v>7.8284003212799647</v>
          </cell>
          <cell r="O24">
            <v>1.5852604787199929</v>
          </cell>
          <cell r="P24">
            <v>0.70710400000000206</v>
          </cell>
          <cell r="Q24">
            <v>0.91923520000000269</v>
          </cell>
        </row>
        <row r="25">
          <cell r="N25">
            <v>6.9158935847999317</v>
          </cell>
          <cell r="O25">
            <v>2.3460504151999775</v>
          </cell>
          <cell r="P25">
            <v>0.41402800000000423</v>
          </cell>
          <cell r="Q25">
            <v>0.41402800000000423</v>
          </cell>
        </row>
        <row r="26">
          <cell r="N26">
            <v>3.7047199725840274</v>
          </cell>
          <cell r="O26">
            <v>0.28444858741600204</v>
          </cell>
          <cell r="P26">
            <v>0.11723040000000048</v>
          </cell>
          <cell r="Q26">
            <v>0.15826104000000066</v>
          </cell>
        </row>
        <row r="27">
          <cell r="N27">
            <v>11.927753700000009</v>
          </cell>
          <cell r="O27">
            <v>3.9759179000000038</v>
          </cell>
          <cell r="P27">
            <v>0.42333200000000371</v>
          </cell>
          <cell r="Q27">
            <v>1.1429964000000101</v>
          </cell>
        </row>
        <row r="28">
          <cell r="N28">
            <v>6.425016562500006</v>
          </cell>
          <cell r="O28">
            <v>2.141672187500002</v>
          </cell>
          <cell r="P28">
            <v>0.54951749999999999</v>
          </cell>
          <cell r="Q28">
            <v>1.3737937499999999</v>
          </cell>
        </row>
      </sheetData>
      <sheetData sheetId="12">
        <row r="4">
          <cell r="N4">
            <v>13.951443360000001</v>
          </cell>
          <cell r="O4">
            <v>1.0501086400000001</v>
          </cell>
          <cell r="P4">
            <v>0.9862240000000021</v>
          </cell>
          <cell r="Q4">
            <v>0.9862240000000021</v>
          </cell>
        </row>
        <row r="5">
          <cell r="N5">
            <v>56.224847391999923</v>
          </cell>
          <cell r="O5">
            <v>17.464336607999975</v>
          </cell>
          <cell r="P5">
            <v>3.8146400000000003</v>
          </cell>
          <cell r="Q5">
            <v>3.4331760000000004</v>
          </cell>
        </row>
        <row r="6">
          <cell r="N6">
            <v>29.708200205999976</v>
          </cell>
          <cell r="O6">
            <v>10.168578593999994</v>
          </cell>
          <cell r="P6">
            <v>1.446771999999996</v>
          </cell>
          <cell r="Q6">
            <v>1.5914491999999956</v>
          </cell>
        </row>
        <row r="7">
          <cell r="N7">
            <v>32.699073185759993</v>
          </cell>
          <cell r="O7">
            <v>10.089559614239997</v>
          </cell>
          <cell r="Q7">
            <v>1.7472911999999847</v>
          </cell>
        </row>
        <row r="8">
          <cell r="N8">
            <v>32.893143933440101</v>
          </cell>
          <cell r="O8">
            <v>9.9811312665600322</v>
          </cell>
          <cell r="P8">
            <v>1.1257839999999915</v>
          </cell>
          <cell r="Q8">
            <v>1.3509407999999896</v>
          </cell>
        </row>
        <row r="9">
          <cell r="N9">
            <v>29.898182370680008</v>
          </cell>
          <cell r="O9">
            <v>11.244218029320002</v>
          </cell>
          <cell r="P9">
            <v>2.6376839999999917</v>
          </cell>
          <cell r="Q9">
            <v>2.3739155999999926</v>
          </cell>
        </row>
        <row r="10">
          <cell r="N10">
            <v>50.627342976000023</v>
          </cell>
          <cell r="O10">
            <v>7.6990890240000036</v>
          </cell>
          <cell r="P10">
            <v>4.7450400000000004</v>
          </cell>
          <cell r="Q10">
            <v>3.3215280000000003</v>
          </cell>
        </row>
        <row r="11">
          <cell r="N11">
            <v>4.3765799999999784</v>
          </cell>
          <cell r="O11">
            <v>0.27341999999999866</v>
          </cell>
        </row>
        <row r="14">
          <cell r="N14">
            <v>13.030354022399992</v>
          </cell>
          <cell r="O14">
            <v>3.4221131775999978</v>
          </cell>
          <cell r="P14">
            <v>0.85596800000000428</v>
          </cell>
          <cell r="Q14">
            <v>0.94156480000000475</v>
          </cell>
        </row>
        <row r="15">
          <cell r="N15">
            <v>29.937034600000015</v>
          </cell>
          <cell r="O15">
            <v>4.3158654000000025</v>
          </cell>
          <cell r="P15">
            <v>1.163</v>
          </cell>
          <cell r="Q15">
            <v>0.81409999999999993</v>
          </cell>
        </row>
        <row r="16">
          <cell r="N16">
            <v>43.680863871999961</v>
          </cell>
          <cell r="O16">
            <v>6.9929921279999947</v>
          </cell>
          <cell r="P16">
            <v>1.9538400000000002</v>
          </cell>
          <cell r="Q16">
            <v>1.172304</v>
          </cell>
        </row>
        <row r="17">
          <cell r="N17">
            <v>22.852098156799872</v>
          </cell>
          <cell r="O17">
            <v>7.5363302431999584</v>
          </cell>
          <cell r="P17">
            <v>1.1955640000000127</v>
          </cell>
          <cell r="Q17">
            <v>1.0760076000000114</v>
          </cell>
        </row>
        <row r="18">
          <cell r="N18">
            <v>13.617000000000004</v>
          </cell>
          <cell r="O18">
            <v>4.5390000000000015</v>
          </cell>
        </row>
        <row r="19">
          <cell r="N19">
            <v>26.020505200000002</v>
          </cell>
          <cell r="O19">
            <v>4.3134948</v>
          </cell>
        </row>
        <row r="21">
          <cell r="N21">
            <v>16.466200000000001</v>
          </cell>
          <cell r="O21">
            <v>4.4088000000000003</v>
          </cell>
        </row>
        <row r="22">
          <cell r="N22">
            <v>30.348632893439966</v>
          </cell>
          <cell r="O22">
            <v>5.2342407065599943</v>
          </cell>
          <cell r="P22">
            <v>2.1957440000000128</v>
          </cell>
          <cell r="Q22">
            <v>1.8663824000000109</v>
          </cell>
        </row>
        <row r="23">
          <cell r="N23">
            <v>39.799352771399711</v>
          </cell>
          <cell r="O23">
            <v>7.6542692285999445</v>
          </cell>
          <cell r="P23">
            <v>2.5585999999999998</v>
          </cell>
          <cell r="Q23">
            <v>1.8677779999999997</v>
          </cell>
        </row>
        <row r="24">
          <cell r="N24">
            <v>15.103086102719981</v>
          </cell>
          <cell r="O24">
            <v>3.0583930972799962</v>
          </cell>
          <cell r="P24">
            <v>0.92109599999999792</v>
          </cell>
          <cell r="Q24">
            <v>1.1974247999999974</v>
          </cell>
        </row>
        <row r="25">
          <cell r="N25">
            <v>12.134096023200048</v>
          </cell>
          <cell r="O25">
            <v>4.1161999768000159</v>
          </cell>
          <cell r="P25">
            <v>0.46985199999999577</v>
          </cell>
          <cell r="Q25">
            <v>0.46985199999999577</v>
          </cell>
        </row>
        <row r="26">
          <cell r="N26">
            <v>6.3653237400959828</v>
          </cell>
          <cell r="O26">
            <v>0.4855088999039987</v>
          </cell>
          <cell r="P26">
            <v>0.13397759999999953</v>
          </cell>
          <cell r="Q26">
            <v>0.18086975999999938</v>
          </cell>
        </row>
        <row r="27">
          <cell r="N27">
            <v>20.390956049999971</v>
          </cell>
          <cell r="O27">
            <v>6.7969853499999902</v>
          </cell>
          <cell r="P27">
            <v>0.47217799999999632</v>
          </cell>
          <cell r="Q27">
            <v>1.2748805999999901</v>
          </cell>
        </row>
        <row r="28">
          <cell r="N28">
            <v>11.029588125000007</v>
          </cell>
          <cell r="O28">
            <v>3.6765293750000025</v>
          </cell>
          <cell r="P28">
            <v>0.77339499999999994</v>
          </cell>
          <cell r="Q28">
            <v>1.9334874999999998</v>
          </cell>
        </row>
      </sheetData>
      <sheetData sheetId="13">
        <row r="4">
          <cell r="N4">
            <v>8.9283347999999982</v>
          </cell>
          <cell r="O4">
            <v>0.67202519999999999</v>
          </cell>
          <cell r="P4">
            <v>0.74432000000000009</v>
          </cell>
          <cell r="Q4">
            <v>0.74432000000000009</v>
          </cell>
        </row>
        <row r="5">
          <cell r="N5">
            <v>31.122055831999837</v>
          </cell>
          <cell r="O5">
            <v>9.6670081679999491</v>
          </cell>
          <cell r="P5">
            <v>3.34944</v>
          </cell>
          <cell r="Q5">
            <v>3.0144959999999998</v>
          </cell>
        </row>
        <row r="6">
          <cell r="N6">
            <v>16.300434609999989</v>
          </cell>
          <cell r="O6">
            <v>5.5793433899999973</v>
          </cell>
          <cell r="P6">
            <v>1.32582</v>
          </cell>
          <cell r="Q6">
            <v>1.4584020000000002</v>
          </cell>
        </row>
        <row r="7">
          <cell r="N7">
            <v>17.142493438879949</v>
          </cell>
          <cell r="O7">
            <v>5.2894529611199843</v>
          </cell>
          <cell r="Q7">
            <v>1.501665600000005</v>
          </cell>
        </row>
        <row r="8">
          <cell r="N8">
            <v>18.269448986880054</v>
          </cell>
          <cell r="O8">
            <v>5.5437014131200169</v>
          </cell>
          <cell r="P8">
            <v>1.0885680000000042</v>
          </cell>
          <cell r="Q8">
            <v>1.306281600000005</v>
          </cell>
        </row>
        <row r="9">
          <cell r="N9">
            <v>16.191179179239914</v>
          </cell>
          <cell r="O9">
            <v>6.0892380207599661</v>
          </cell>
          <cell r="P9">
            <v>1.7724120000000172</v>
          </cell>
          <cell r="Q9">
            <v>1.5951708000000155</v>
          </cell>
        </row>
        <row r="10">
          <cell r="N10">
            <v>27.36371736000001</v>
          </cell>
          <cell r="O10">
            <v>4.1613026400000015</v>
          </cell>
          <cell r="P10">
            <v>4.4194000000000004</v>
          </cell>
          <cell r="Q10">
            <v>3.0935800000000002</v>
          </cell>
        </row>
        <row r="11">
          <cell r="N11">
            <v>2.5506520000000341</v>
          </cell>
          <cell r="O11">
            <v>0.15934800000000215</v>
          </cell>
        </row>
        <row r="14">
          <cell r="N14">
            <v>6.89680094399995</v>
          </cell>
          <cell r="O14">
            <v>1.8112810559999863</v>
          </cell>
          <cell r="P14">
            <v>0.76758000000000004</v>
          </cell>
          <cell r="Q14">
            <v>0.84433800000000014</v>
          </cell>
        </row>
        <row r="15">
          <cell r="N15">
            <v>15.285592263999881</v>
          </cell>
          <cell r="O15">
            <v>2.2036437359999828</v>
          </cell>
          <cell r="P15">
            <v>0.97692000000000012</v>
          </cell>
          <cell r="Q15">
            <v>0.68384400000000001</v>
          </cell>
        </row>
        <row r="16">
          <cell r="N16">
            <v>24.420846175999991</v>
          </cell>
          <cell r="O16">
            <v>3.9096018239999988</v>
          </cell>
          <cell r="P16">
            <v>1.67472</v>
          </cell>
          <cell r="Q16">
            <v>1.0048319999999999</v>
          </cell>
        </row>
        <row r="17">
          <cell r="N17">
            <v>12.998473708800095</v>
          </cell>
          <cell r="O17">
            <v>4.2867306912000309</v>
          </cell>
          <cell r="P17">
            <v>1.1025239999999914</v>
          </cell>
          <cell r="Q17">
            <v>0.99227159999999226</v>
          </cell>
        </row>
        <row r="18">
          <cell r="N18">
            <v>8.9797500000000099</v>
          </cell>
          <cell r="O18">
            <v>2.9932500000000033</v>
          </cell>
        </row>
        <row r="19">
          <cell r="N19">
            <v>15.910474400000002</v>
          </cell>
          <cell r="O19">
            <v>2.6375256</v>
          </cell>
        </row>
        <row r="21">
          <cell r="N21">
            <v>10.188140799999953</v>
          </cell>
          <cell r="O21">
            <v>2.7278591999999873</v>
          </cell>
        </row>
        <row r="22">
          <cell r="N22">
            <v>18.628919190719991</v>
          </cell>
          <cell r="O22">
            <v>2.9098936092799983</v>
          </cell>
          <cell r="P22">
            <v>1.8701039999999916</v>
          </cell>
          <cell r="Q22">
            <v>1.4960831999999933</v>
          </cell>
        </row>
        <row r="23">
          <cell r="N23">
            <v>23.672978460000053</v>
          </cell>
          <cell r="O23">
            <v>4.5528215400000098</v>
          </cell>
          <cell r="Q23">
            <v>1.6281999999999999</v>
          </cell>
        </row>
        <row r="24">
          <cell r="N24">
            <v>8.7919948670401258</v>
          </cell>
          <cell r="O24">
            <v>1.7803895329600254</v>
          </cell>
          <cell r="P24">
            <v>0.98157200000000111</v>
          </cell>
          <cell r="Q24">
            <v>1.2760436000000015</v>
          </cell>
        </row>
        <row r="25">
          <cell r="N25">
            <v>6.8872561463999524</v>
          </cell>
          <cell r="O25">
            <v>2.3363358535999841</v>
          </cell>
          <cell r="P25">
            <v>0.35820400000000213</v>
          </cell>
          <cell r="Q25">
            <v>0.35820400000000213</v>
          </cell>
        </row>
        <row r="26">
          <cell r="N26">
            <v>3.4024037532900193</v>
          </cell>
          <cell r="O26">
            <v>0.26709234671000148</v>
          </cell>
          <cell r="P26">
            <v>0.23027400000000001</v>
          </cell>
          <cell r="Q26">
            <v>0.31086990000000003</v>
          </cell>
        </row>
        <row r="27">
          <cell r="N27">
            <v>11.97584497500001</v>
          </cell>
          <cell r="O27">
            <v>3.9919483250000036</v>
          </cell>
          <cell r="P27">
            <v>0.41519100000000186</v>
          </cell>
          <cell r="Q27">
            <v>1.1210157000000052</v>
          </cell>
        </row>
        <row r="28">
          <cell r="N28">
            <v>6.6063510000000125</v>
          </cell>
          <cell r="O28">
            <v>2.2021170000000043</v>
          </cell>
          <cell r="P28">
            <v>0.58615199999999912</v>
          </cell>
          <cell r="Q28">
            <v>1.4653799999999979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ris 2011"/>
      <sheetName val="novembris 2011"/>
      <sheetName val="oktobris 2011"/>
      <sheetName val="septembris 2011"/>
      <sheetName val="augusts 2011"/>
      <sheetName val="jūlijs 2011"/>
      <sheetName val="jūnijs 2011"/>
      <sheetName val="maijs 2011"/>
      <sheetName val="apr 2011"/>
      <sheetName val="mar 2011"/>
      <sheetName val="feb 2011"/>
      <sheetName val="jan 2011"/>
      <sheetName val="dec 2010"/>
      <sheetName val="nov 2010"/>
      <sheetName val="okt 2010 KOPĀ"/>
      <sheetName val="okt 2010(ar apkuri)"/>
      <sheetName val="okt 2010(bez apkures)"/>
      <sheetName val="septembris 2010 "/>
      <sheetName val="augusts 2010"/>
      <sheetName val="JŪLIJS 2010"/>
      <sheetName val="JŪNIJS 2010"/>
      <sheetName val="MAIJS 2010 KOPĀ"/>
      <sheetName val="MAIJS 2010 (2)"/>
      <sheetName val="MAIJS 2010"/>
      <sheetName val="APRĪLIS 2010"/>
      <sheetName val="MARTS 2010"/>
      <sheetName val="SALĪDZ."/>
      <sheetName val="FEBRUĀRIS 2010"/>
      <sheetName val="salīdzināšanai"/>
      <sheetName val="JANVĀRIS 2010"/>
      <sheetName val="DECEMBRIS 09"/>
      <sheetName val="NOVEMBRIS 09"/>
      <sheetName val="oktobris 09 kopā"/>
      <sheetName val="oktobris 09 2"/>
      <sheetName val="oktobris 09 1"/>
      <sheetName val="sept09"/>
      <sheetName val="aug09"/>
      <sheetName val="jul09"/>
      <sheetName val=" 2010 salīdz"/>
      <sheetName val="jun09"/>
      <sheetName val="maijs09 (3)"/>
      <sheetName val="maijs09 (2)"/>
      <sheetName val="maijs09"/>
      <sheetName val="apr09"/>
      <sheetName val="marts09 (2)"/>
      <sheetName val="marts09"/>
      <sheetName val="febr09 (vidējais)"/>
      <sheetName val="febr09 (01. - 23.)"/>
      <sheetName val="febr09 (21.-01.)"/>
      <sheetName val="febr09"/>
      <sheetName val="janv09"/>
      <sheetName val="KOPSAVILKUMS 2008"/>
      <sheetName val="dec08"/>
      <sheetName val="nov08 (2)"/>
      <sheetName val="nov08"/>
      <sheetName val="okt08"/>
      <sheetName val="sept08 īstais"/>
      <sheetName val="sept08"/>
      <sheetName val="aug08"/>
      <sheetName val="jul08"/>
      <sheetName val="jūn08 (2)"/>
      <sheetName val="jūn08"/>
      <sheetName val="maijs08 (istais)"/>
      <sheetName val="maijs08"/>
      <sheetName val="apr08 (2)"/>
      <sheetName val="apr08"/>
      <sheetName val="marts08"/>
      <sheetName val="febr08"/>
      <sheetName val="janv08"/>
      <sheetName val="dec07"/>
      <sheetName val="nov07"/>
      <sheetName val="okt07 "/>
      <sheetName val="sept07 2"/>
      <sheetName val="veidlapa "/>
      <sheetName val="sept07"/>
      <sheetName val="aug07"/>
      <sheetName val="jul07"/>
      <sheetName val="jun07"/>
      <sheetName val="maijs07"/>
      <sheetName val="apr07"/>
      <sheetName val="marts07"/>
      <sheetName val="febr07"/>
      <sheetName val="janv07"/>
      <sheetName val="Kopsavilkums"/>
      <sheetName val="dec06"/>
      <sheetName val="nov06"/>
      <sheetName val=" okt06"/>
      <sheetName val="sept06"/>
      <sheetName val="aug06"/>
      <sheetName val="jūlijs06"/>
      <sheetName val="jūnijs06"/>
      <sheetName val="maijs06"/>
      <sheetName val="apr06"/>
      <sheetName val="marts06"/>
      <sheetName val="febr06"/>
      <sheetName val="janv06"/>
      <sheetName val="dec05"/>
      <sheetName val="novembris"/>
      <sheetName val="decembris"/>
      <sheetName val="Lapa3"/>
      <sheetName val="lapa"/>
      <sheetName val="novembris 09 "/>
    </sheetNames>
    <sheetDataSet>
      <sheetData sheetId="0">
        <row r="4">
          <cell r="N4">
            <v>8.5992710400000014</v>
          </cell>
          <cell r="O4">
            <v>0.64725696000000021</v>
          </cell>
          <cell r="P4">
            <v>0.66523599999999794</v>
          </cell>
          <cell r="Q4">
            <v>0.66523599999999794</v>
          </cell>
        </row>
        <row r="5">
          <cell r="N5">
            <v>30.775302852000294</v>
          </cell>
          <cell r="O5">
            <v>9.55930114800009</v>
          </cell>
          <cell r="P5">
            <v>5.4428400000000003</v>
          </cell>
          <cell r="Q5">
            <v>4.8985560000000001</v>
          </cell>
        </row>
        <row r="6">
          <cell r="N6">
            <v>16.624050690000015</v>
          </cell>
          <cell r="O6">
            <v>5.6901113100000051</v>
          </cell>
          <cell r="P6">
            <v>1.23278</v>
          </cell>
          <cell r="Q6">
            <v>1.356058</v>
          </cell>
        </row>
        <row r="7">
          <cell r="N7">
            <v>16.611696625600054</v>
          </cell>
          <cell r="O7">
            <v>5.1256713744000155</v>
          </cell>
          <cell r="P7">
            <v>1.3025599999999999</v>
          </cell>
          <cell r="Q7">
            <v>1.5630719999999998</v>
          </cell>
        </row>
        <row r="8">
          <cell r="N8">
            <v>18.59919504531188</v>
          </cell>
          <cell r="O8">
            <v>5.6437599146879638</v>
          </cell>
          <cell r="P8">
            <v>1.1122931999999932</v>
          </cell>
          <cell r="Q8">
            <v>1.3347518399999918</v>
          </cell>
        </row>
        <row r="9">
          <cell r="N9">
            <v>16.67483785240011</v>
          </cell>
          <cell r="O9">
            <v>6.2711341476000406</v>
          </cell>
          <cell r="P9">
            <v>1.4421200000000001</v>
          </cell>
          <cell r="Q9">
            <v>1.2979080000000001</v>
          </cell>
        </row>
        <row r="10">
          <cell r="N10">
            <v>28.501957008000311</v>
          </cell>
          <cell r="O10">
            <v>4.3343989920000476</v>
          </cell>
          <cell r="P10">
            <v>4.23332</v>
          </cell>
          <cell r="Q10">
            <v>2.9633239999999996</v>
          </cell>
        </row>
        <row r="11">
          <cell r="N11">
            <v>2.4866503999999963</v>
          </cell>
          <cell r="O11">
            <v>0.15534959999999975</v>
          </cell>
        </row>
        <row r="14">
          <cell r="N14">
            <v>6.6941712288000099</v>
          </cell>
          <cell r="O14">
            <v>1.7580651712000033</v>
          </cell>
          <cell r="P14">
            <v>0.85131599999999785</v>
          </cell>
          <cell r="Q14">
            <v>0.93644759999999772</v>
          </cell>
        </row>
        <row r="15">
          <cell r="N15">
            <v>14.823973431999978</v>
          </cell>
          <cell r="P15">
            <v>1.06996</v>
          </cell>
          <cell r="Q15">
            <v>0.74897199999999997</v>
          </cell>
        </row>
        <row r="16">
          <cell r="N16">
            <v>23.706365407999936</v>
          </cell>
          <cell r="O16">
            <v>3.7952185919999901</v>
          </cell>
          <cell r="P16">
            <v>1.76776</v>
          </cell>
          <cell r="Q16">
            <v>1.060656</v>
          </cell>
        </row>
        <row r="17">
          <cell r="N17">
            <v>13.475582815999951</v>
          </cell>
          <cell r="O17">
            <v>4.4440751839999839</v>
          </cell>
          <cell r="P17">
            <v>1.0001800000000001</v>
          </cell>
          <cell r="Q17">
            <v>0.90016200000000013</v>
          </cell>
        </row>
        <row r="18">
          <cell r="N18">
            <v>9.8842499999999802</v>
          </cell>
          <cell r="O18">
            <v>3.2947499999999934</v>
          </cell>
        </row>
        <row r="19">
          <cell r="N19">
            <v>14.917999799999969</v>
          </cell>
          <cell r="O19">
            <v>2.4730001999999947</v>
          </cell>
        </row>
        <row r="21">
          <cell r="N21">
            <v>10.08165280000005</v>
          </cell>
          <cell r="O21">
            <v>2.6993472000000129</v>
          </cell>
        </row>
        <row r="22">
          <cell r="N22">
            <v>20.403409611599955</v>
          </cell>
          <cell r="O22">
            <v>3.1870743883999926</v>
          </cell>
          <cell r="P22">
            <v>2.0236200000000002</v>
          </cell>
          <cell r="Q22">
            <v>1.6188960000000003</v>
          </cell>
        </row>
        <row r="23">
          <cell r="N23">
            <v>20.675746463200159</v>
          </cell>
          <cell r="O23">
            <v>3.9763895368000308</v>
          </cell>
          <cell r="P23">
            <v>2.13992</v>
          </cell>
          <cell r="Q23">
            <v>1.4979439999999999</v>
          </cell>
        </row>
        <row r="24">
          <cell r="N24">
            <v>9.9642178943999014</v>
          </cell>
          <cell r="O24">
            <v>2.0177661055999803</v>
          </cell>
          <cell r="P24">
            <v>0.79083999999999999</v>
          </cell>
          <cell r="Q24">
            <v>1.1071759999999999</v>
          </cell>
        </row>
        <row r="25">
          <cell r="N25">
            <v>6.5303992560000079</v>
          </cell>
          <cell r="O25">
            <v>2.2152807440000015</v>
          </cell>
          <cell r="P25">
            <v>0.37216000000000005</v>
          </cell>
          <cell r="Q25">
            <v>0.37216000000000005</v>
          </cell>
        </row>
        <row r="26">
          <cell r="N26">
            <v>3.2808913182659909</v>
          </cell>
          <cell r="O26">
            <v>0.2563466217339993</v>
          </cell>
          <cell r="P26">
            <v>0.19677959999999953</v>
          </cell>
          <cell r="Q26">
            <v>0.26565245999999937</v>
          </cell>
        </row>
        <row r="27">
          <cell r="N27">
            <v>11.148817124999983</v>
          </cell>
          <cell r="O27">
            <v>3.7162723749999951</v>
          </cell>
          <cell r="P27">
            <v>0.529165</v>
          </cell>
          <cell r="Q27">
            <v>1.4287455</v>
          </cell>
        </row>
        <row r="28">
          <cell r="N28">
            <v>6.2830912499999689</v>
          </cell>
          <cell r="O28">
            <v>2.0943637499999892</v>
          </cell>
          <cell r="P28">
            <v>0.56986999999999999</v>
          </cell>
          <cell r="Q28">
            <v>1.4246749999999999</v>
          </cell>
        </row>
      </sheetData>
      <sheetData sheetId="1">
        <row r="4">
          <cell r="N4">
            <v>7.1176992000000023</v>
          </cell>
          <cell r="O4">
            <v>0.53574080000000024</v>
          </cell>
          <cell r="P4">
            <v>0.65127999999999997</v>
          </cell>
          <cell r="Q4">
            <v>0.65127999999999997</v>
          </cell>
        </row>
        <row r="5">
          <cell r="N5">
            <v>25.451735875999855</v>
          </cell>
          <cell r="O5">
            <v>7.9057161239999543</v>
          </cell>
          <cell r="P5">
            <v>3.3029199999999999</v>
          </cell>
          <cell r="Q5">
            <v>2.9726279999999998</v>
          </cell>
        </row>
        <row r="6">
          <cell r="N6">
            <v>12.840539283999897</v>
          </cell>
          <cell r="O6">
            <v>4.3950839159999644</v>
          </cell>
          <cell r="P6">
            <v>1.1816080000000042</v>
          </cell>
          <cell r="Q6">
            <v>1.2997688000000047</v>
          </cell>
        </row>
        <row r="7">
          <cell r="N7">
            <v>11.790095940799969</v>
          </cell>
          <cell r="O7">
            <v>3.6379280591999898</v>
          </cell>
          <cell r="P7">
            <v>1.3490799999999998</v>
          </cell>
          <cell r="Q7">
            <v>1.6188959999999997</v>
          </cell>
        </row>
        <row r="8">
          <cell r="N8">
            <v>14.233287304768027</v>
          </cell>
          <cell r="O8">
            <v>4.3189641352320081</v>
          </cell>
          <cell r="P8">
            <v>1.1857948000000111</v>
          </cell>
          <cell r="Q8">
            <v>1.4229537600000133</v>
          </cell>
        </row>
        <row r="9">
          <cell r="N9">
            <v>12.606864560679915</v>
          </cell>
          <cell r="O9">
            <v>4.7412358393199669</v>
          </cell>
          <cell r="P9">
            <v>1.4746839999999914</v>
          </cell>
          <cell r="Q9">
            <v>1.3272155999999924</v>
          </cell>
        </row>
        <row r="10">
          <cell r="N10">
            <v>21.953837919999877</v>
          </cell>
          <cell r="O10">
            <v>3.3386020799999812</v>
          </cell>
          <cell r="P10">
            <v>4.1867999999999999</v>
          </cell>
          <cell r="Q10">
            <v>2.9307599999999998</v>
          </cell>
        </row>
        <row r="11">
          <cell r="N11">
            <v>1.7148664000000025</v>
          </cell>
          <cell r="O11">
            <v>0.10713360000000018</v>
          </cell>
        </row>
        <row r="13">
          <cell r="N13">
            <v>5.0919549120000251</v>
          </cell>
          <cell r="O13">
            <v>1.3372810880000066</v>
          </cell>
          <cell r="P13">
            <v>0.79083999999999999</v>
          </cell>
          <cell r="Q13">
            <v>0.86992400000000003</v>
          </cell>
        </row>
        <row r="14">
          <cell r="N14">
            <v>11.281871680000007</v>
          </cell>
          <cell r="O14">
            <v>1.6264483200000011</v>
          </cell>
          <cell r="P14">
            <v>0.9304</v>
          </cell>
          <cell r="Q14">
            <v>0.65127999999999997</v>
          </cell>
        </row>
        <row r="15">
          <cell r="N15">
            <v>18.534268864000069</v>
          </cell>
          <cell r="O15">
            <v>2.9672031360000113</v>
          </cell>
          <cell r="P15">
            <v>1.3490799999999998</v>
          </cell>
          <cell r="Q15">
            <v>0.80944799999999983</v>
          </cell>
        </row>
        <row r="16">
          <cell r="N16">
            <v>10.077272255999945</v>
          </cell>
          <cell r="O16">
            <v>3.3233557439999823</v>
          </cell>
          <cell r="P16">
            <v>0.88388</v>
          </cell>
          <cell r="Q16">
            <v>0.79549199999999998</v>
          </cell>
        </row>
        <row r="17">
          <cell r="N17">
            <v>6.6060000000000372</v>
          </cell>
          <cell r="O17">
            <v>2.2020000000000124</v>
          </cell>
        </row>
        <row r="18">
          <cell r="N18">
            <v>12.158457200000029</v>
          </cell>
          <cell r="O18">
            <v>2.0155428000000049</v>
          </cell>
        </row>
        <row r="20">
          <cell r="N20">
            <v>8.3833663999999892</v>
          </cell>
          <cell r="O20">
            <v>2.2446335999999971</v>
          </cell>
        </row>
        <row r="21">
          <cell r="N21">
            <v>19.534527612000037</v>
          </cell>
          <cell r="O21">
            <v>3.0513523880000055</v>
          </cell>
          <cell r="P21">
            <v>2.0933999999999999</v>
          </cell>
          <cell r="Q21">
            <v>1.67472</v>
          </cell>
        </row>
        <row r="22">
          <cell r="N22">
            <v>16.509712210799954</v>
          </cell>
          <cell r="O22">
            <v>3.1751717891999913</v>
          </cell>
          <cell r="P22">
            <v>2.27948</v>
          </cell>
          <cell r="Q22">
            <v>1.5956359999999998</v>
          </cell>
        </row>
        <row r="23">
          <cell r="N23">
            <v>9.0968945205600491</v>
          </cell>
          <cell r="O23">
            <v>1.8421320794400098</v>
          </cell>
          <cell r="P23">
            <v>0.89085799999999893</v>
          </cell>
          <cell r="Q23">
            <v>1.1581153999999987</v>
          </cell>
        </row>
        <row r="24">
          <cell r="N24">
            <v>5.1116692560000239</v>
          </cell>
          <cell r="O24">
            <v>1.7340107440000079</v>
          </cell>
          <cell r="P24">
            <v>0.37216000000000005</v>
          </cell>
          <cell r="Q24">
            <v>0.37216000000000005</v>
          </cell>
        </row>
        <row r="25">
          <cell r="N25">
            <v>2.8992973172549896</v>
          </cell>
          <cell r="O25">
            <v>0.22272563274499921</v>
          </cell>
          <cell r="P25">
            <v>9.4203000000000009E-2</v>
          </cell>
          <cell r="Q25">
            <v>0.12717405000000001</v>
          </cell>
        </row>
        <row r="26">
          <cell r="N26">
            <v>9.3754580625000816</v>
          </cell>
          <cell r="O26">
            <v>3.1251526875000271</v>
          </cell>
          <cell r="P26">
            <v>0.42740250000000002</v>
          </cell>
          <cell r="Q26">
            <v>1.1539867500000001</v>
          </cell>
        </row>
        <row r="27">
          <cell r="N27">
            <v>4.8393899999999785</v>
          </cell>
          <cell r="O27">
            <v>1.6131299999999928</v>
          </cell>
          <cell r="P27">
            <v>0.65127999999999997</v>
          </cell>
          <cell r="Q27">
            <v>1.6281999999999999</v>
          </cell>
        </row>
      </sheetData>
      <sheetData sheetId="2">
        <row r="4">
          <cell r="N4">
            <v>1.3080000000000001</v>
          </cell>
          <cell r="O4">
            <v>9.8000000000000004E-2</v>
          </cell>
          <cell r="P4">
            <v>0.69800000000000006</v>
          </cell>
          <cell r="Q4">
            <v>0.96</v>
          </cell>
        </row>
        <row r="5">
          <cell r="N5">
            <v>6.3940000000000001</v>
          </cell>
          <cell r="O5">
            <v>1.986</v>
          </cell>
          <cell r="P5">
            <v>2.8839999999999999</v>
          </cell>
          <cell r="Q5">
            <v>7.1669999999999998</v>
          </cell>
        </row>
        <row r="6">
          <cell r="N6">
            <v>3.3290000000000002</v>
          </cell>
          <cell r="O6">
            <v>1.139</v>
          </cell>
          <cell r="P6">
            <v>1.117</v>
          </cell>
          <cell r="Q6">
            <v>3.0219999999999998</v>
          </cell>
        </row>
        <row r="7">
          <cell r="N7">
            <v>2.9119999999999999</v>
          </cell>
          <cell r="O7">
            <v>0.89900000000000002</v>
          </cell>
          <cell r="P7">
            <v>1.256</v>
          </cell>
          <cell r="Q7">
            <v>3.83</v>
          </cell>
        </row>
        <row r="8">
          <cell r="N8">
            <v>3.9460000000000002</v>
          </cell>
          <cell r="O8">
            <v>1.1970000000000001</v>
          </cell>
          <cell r="P8">
            <v>1.0720000000000001</v>
          </cell>
          <cell r="Q8">
            <v>3.754</v>
          </cell>
        </row>
        <row r="9">
          <cell r="N9">
            <v>3.153</v>
          </cell>
          <cell r="O9">
            <v>1.1859999999999999</v>
          </cell>
          <cell r="P9">
            <v>1.3160000000000001</v>
          </cell>
          <cell r="Q9">
            <v>3.24</v>
          </cell>
        </row>
        <row r="10">
          <cell r="N10">
            <v>5.5330000000000004</v>
          </cell>
          <cell r="O10">
            <v>0.84099999999999997</v>
          </cell>
          <cell r="P10">
            <v>3.6280000000000001</v>
          </cell>
          <cell r="Q10">
            <v>8.1180000000000003</v>
          </cell>
        </row>
        <row r="11">
          <cell r="N11">
            <v>0.66825199999998075</v>
          </cell>
          <cell r="O11">
            <v>4.17479999999988E-2</v>
          </cell>
        </row>
        <row r="13">
          <cell r="N13">
            <v>1.2030000000000001</v>
          </cell>
          <cell r="O13">
            <v>0.316</v>
          </cell>
          <cell r="P13">
            <v>0.745</v>
          </cell>
          <cell r="Q13">
            <v>1.0960000000000001</v>
          </cell>
        </row>
        <row r="14">
          <cell r="N14">
            <v>2.7389999999999999</v>
          </cell>
          <cell r="O14">
            <v>0.39500000000000002</v>
          </cell>
          <cell r="P14">
            <v>0.97699999999999998</v>
          </cell>
          <cell r="Q14">
            <v>0.94900000000000007</v>
          </cell>
        </row>
        <row r="15">
          <cell r="N15">
            <v>4.5650000000000004</v>
          </cell>
          <cell r="O15">
            <v>0.73</v>
          </cell>
          <cell r="P15">
            <v>1.6280000000000001</v>
          </cell>
          <cell r="Q15">
            <v>1.367</v>
          </cell>
        </row>
        <row r="16">
          <cell r="N16">
            <v>2.9370000000000003</v>
          </cell>
          <cell r="O16">
            <v>0.96799999999999997</v>
          </cell>
          <cell r="P16">
            <v>0.69700000000000006</v>
          </cell>
          <cell r="Q16">
            <v>1.978</v>
          </cell>
        </row>
        <row r="17">
          <cell r="N17">
            <v>0</v>
          </cell>
        </row>
        <row r="18">
          <cell r="N18">
            <v>3.138690199999993</v>
          </cell>
          <cell r="O18">
            <v>0.52030979999999882</v>
          </cell>
        </row>
        <row r="20">
          <cell r="N20">
            <v>1.8686671999999773</v>
          </cell>
          <cell r="O20">
            <v>0.50033279999999392</v>
          </cell>
        </row>
        <row r="21">
          <cell r="N21">
            <v>7.0010000000000003</v>
          </cell>
          <cell r="O21">
            <v>1.0940000000000001</v>
          </cell>
          <cell r="P21">
            <v>1.861</v>
          </cell>
          <cell r="Q21">
            <v>3.2970000000000002</v>
          </cell>
        </row>
        <row r="22">
          <cell r="N22">
            <v>4.75</v>
          </cell>
          <cell r="O22">
            <v>0.91300000000000003</v>
          </cell>
          <cell r="P22">
            <v>2.14</v>
          </cell>
          <cell r="Q22">
            <v>3.0270000000000001</v>
          </cell>
        </row>
        <row r="23">
          <cell r="N23">
            <v>2.375</v>
          </cell>
          <cell r="O23">
            <v>1.0189999999999999</v>
          </cell>
          <cell r="P23">
            <v>0.83799999999999997</v>
          </cell>
          <cell r="Q23">
            <v>2.2400000000000002</v>
          </cell>
        </row>
        <row r="24">
          <cell r="N24">
            <v>1.522</v>
          </cell>
          <cell r="O24">
            <v>0.51600000000000001</v>
          </cell>
          <cell r="P24">
            <v>0.41799999999999998</v>
          </cell>
          <cell r="Q24">
            <v>0.65400000000000003</v>
          </cell>
        </row>
        <row r="25">
          <cell r="O25">
            <v>7.2000000000000008E-2</v>
          </cell>
          <cell r="P25">
            <v>8.4000000000000005E-2</v>
          </cell>
          <cell r="Q25">
            <v>0.39600000000000002</v>
          </cell>
        </row>
        <row r="26">
          <cell r="N26">
            <v>2.923</v>
          </cell>
          <cell r="O26">
            <v>0.97499999999999998</v>
          </cell>
          <cell r="P26">
            <v>0.38600000000000001</v>
          </cell>
          <cell r="Q26">
            <v>2.4340000000000002</v>
          </cell>
        </row>
        <row r="27">
          <cell r="N27">
            <v>1.504</v>
          </cell>
          <cell r="O27">
            <v>0.502</v>
          </cell>
          <cell r="P27">
            <v>0.44800000000000001</v>
          </cell>
          <cell r="Q27">
            <v>2.129</v>
          </cell>
        </row>
      </sheetData>
      <sheetData sheetId="3">
        <row r="4">
          <cell r="P4">
            <v>0.76990599999999787</v>
          </cell>
          <cell r="Q4">
            <v>1.0810940000000011</v>
          </cell>
        </row>
        <row r="5">
          <cell r="P5">
            <v>3.2098800000000001</v>
          </cell>
        </row>
        <row r="6">
          <cell r="P6">
            <v>1.1304359999999873</v>
          </cell>
          <cell r="Q6">
            <v>3.8265640000001202</v>
          </cell>
        </row>
        <row r="7">
          <cell r="P7">
            <v>1.1992856000000092</v>
          </cell>
          <cell r="Q7">
            <v>4.6677144000001798</v>
          </cell>
        </row>
        <row r="8">
          <cell r="P8">
            <v>1.163</v>
          </cell>
          <cell r="Q8">
            <v>4.738000000000067</v>
          </cell>
        </row>
        <row r="9">
          <cell r="P9">
            <v>1.4886400000000002</v>
          </cell>
          <cell r="Q9">
            <v>4.1923600000000398</v>
          </cell>
        </row>
        <row r="10">
          <cell r="P10">
            <v>4.1867999999999999</v>
          </cell>
          <cell r="Q10">
            <v>9.9342000000000947</v>
          </cell>
        </row>
        <row r="13">
          <cell r="P13">
            <v>0.74432000000000009</v>
          </cell>
          <cell r="Q13">
            <v>1.1556799999999772</v>
          </cell>
        </row>
        <row r="14">
          <cell r="P14">
            <v>1.0234400000000001</v>
          </cell>
          <cell r="Q14">
            <v>1.0165599999999635</v>
          </cell>
        </row>
        <row r="15">
          <cell r="P15">
            <v>1.7212400000000001</v>
          </cell>
          <cell r="Q15">
            <v>1.4287600000000908</v>
          </cell>
        </row>
        <row r="16">
          <cell r="P16">
            <v>0.88853199999999588</v>
          </cell>
          <cell r="Q16">
            <v>2.5314679999998493</v>
          </cell>
        </row>
        <row r="21">
          <cell r="P21">
            <v>2.0166419999999956</v>
          </cell>
          <cell r="Q21">
            <v>4.3693579999999717</v>
          </cell>
        </row>
        <row r="22">
          <cell r="P22">
            <v>2.1864400000000002</v>
          </cell>
          <cell r="Q22">
            <v>3.6735600000001272</v>
          </cell>
        </row>
        <row r="23">
          <cell r="P23">
            <v>0.97692000000000012</v>
          </cell>
          <cell r="Q23">
            <v>2.5630799999999634</v>
          </cell>
        </row>
        <row r="24">
          <cell r="P24">
            <v>0.41868</v>
          </cell>
          <cell r="Q24">
            <v>0.82132000000000915</v>
          </cell>
        </row>
        <row r="25">
          <cell r="P25">
            <v>0.12560399999999999</v>
          </cell>
          <cell r="Q25">
            <v>0.44339600000001683</v>
          </cell>
        </row>
        <row r="26">
          <cell r="P26">
            <v>0.45996649999999817</v>
          </cell>
          <cell r="Q26">
            <v>3.0170334999999771</v>
          </cell>
        </row>
        <row r="27">
          <cell r="P27">
            <v>0.61220320000000317</v>
          </cell>
          <cell r="Q27">
            <v>2.5407968000000167</v>
          </cell>
        </row>
      </sheetData>
      <sheetData sheetId="4">
        <row r="4">
          <cell r="P4">
            <v>0.74432000000000009</v>
          </cell>
          <cell r="Q4">
            <v>0.77468000000000536</v>
          </cell>
        </row>
        <row r="5">
          <cell r="P5">
            <v>2.7446800000000002</v>
          </cell>
          <cell r="Q5">
            <v>5.8233200000002103</v>
          </cell>
        </row>
        <row r="6">
          <cell r="P6">
            <v>1.0936852000000101</v>
          </cell>
          <cell r="Q6">
            <v>2.9893148000000735</v>
          </cell>
        </row>
        <row r="7">
          <cell r="P7">
            <v>1.1453223999999951</v>
          </cell>
          <cell r="Q7">
            <v>3.6726775999999886</v>
          </cell>
        </row>
        <row r="8">
          <cell r="P8">
            <v>1.0346047999999899</v>
          </cell>
          <cell r="Q8">
            <v>3.7793951999998612</v>
          </cell>
        </row>
        <row r="9">
          <cell r="P9">
            <v>1.3676879999999831</v>
          </cell>
          <cell r="Q9">
            <v>3.1303120000000639</v>
          </cell>
        </row>
        <row r="10">
          <cell r="P10">
            <v>3.5820400000000001</v>
          </cell>
          <cell r="Q10">
            <v>7.9419599999998871</v>
          </cell>
        </row>
        <row r="13">
          <cell r="P13">
            <v>0.63732400000000211</v>
          </cell>
          <cell r="Q13">
            <v>0.92267600000000016</v>
          </cell>
        </row>
        <row r="14">
          <cell r="P14">
            <v>0.79083999999999999</v>
          </cell>
          <cell r="Q14">
            <v>0.9391600000000182</v>
          </cell>
        </row>
        <row r="15">
          <cell r="P15">
            <v>1.4421200000000001</v>
          </cell>
          <cell r="Q15">
            <v>1.3278799999999817</v>
          </cell>
        </row>
        <row r="16">
          <cell r="P16">
            <v>0.94900800000000429</v>
          </cell>
          <cell r="Q16">
            <v>1.9009920000001321</v>
          </cell>
        </row>
        <row r="21">
          <cell r="P21">
            <v>1.6816980000000041</v>
          </cell>
          <cell r="Q21">
            <v>3.513301999999932</v>
          </cell>
        </row>
        <row r="22">
          <cell r="P22">
            <v>2.0003600000000001</v>
          </cell>
          <cell r="Q22">
            <v>2.9196399999998452</v>
          </cell>
        </row>
        <row r="23">
          <cell r="P23">
            <v>0.80851759999999984</v>
          </cell>
          <cell r="Q23">
            <v>2.1214824000000636</v>
          </cell>
        </row>
        <row r="24">
          <cell r="P24">
            <v>0.3875116000000019</v>
          </cell>
          <cell r="Q24">
            <v>0.7024883999999163</v>
          </cell>
        </row>
        <row r="25">
          <cell r="P25">
            <v>0.13816440000000049</v>
          </cell>
          <cell r="Q25">
            <v>0.35583559999997083</v>
          </cell>
        </row>
        <row r="26">
          <cell r="P26">
            <v>0.45019730000000241</v>
          </cell>
          <cell r="Q26">
            <v>2.3828026999999676</v>
          </cell>
        </row>
        <row r="27">
          <cell r="P27">
            <v>0.55114569999999852</v>
          </cell>
          <cell r="Q27">
            <v>2.0218542999999807</v>
          </cell>
        </row>
      </sheetData>
      <sheetData sheetId="5">
        <row r="4">
          <cell r="P4">
            <v>0.77827960000000085</v>
          </cell>
          <cell r="Q4">
            <v>0.8417204000000037</v>
          </cell>
        </row>
        <row r="5">
          <cell r="P5">
            <v>2.9772800000000004</v>
          </cell>
          <cell r="Q5">
            <v>5.4357200000000105</v>
          </cell>
        </row>
        <row r="6">
          <cell r="P6">
            <v>1.0280919999999958</v>
          </cell>
          <cell r="Q6">
            <v>3.1179079999999626</v>
          </cell>
        </row>
        <row r="7">
          <cell r="P7">
            <v>1.1439267999999856</v>
          </cell>
          <cell r="Q7">
            <v>3.8280731999999942</v>
          </cell>
        </row>
        <row r="8">
          <cell r="P8">
            <v>1.0653080000000044</v>
          </cell>
          <cell r="Q8">
            <v>3.8626920000001066</v>
          </cell>
        </row>
        <row r="9">
          <cell r="P9">
            <v>1.2351060000000085</v>
          </cell>
          <cell r="Q9">
            <v>3.1248939999998915</v>
          </cell>
        </row>
        <row r="10">
          <cell r="P10">
            <v>3.6285599999999998</v>
          </cell>
          <cell r="Q10">
            <v>8.2920399999999219</v>
          </cell>
        </row>
        <row r="13">
          <cell r="P13">
            <v>0.7815359999999979</v>
          </cell>
          <cell r="Q13">
            <v>0.91846399999999073</v>
          </cell>
        </row>
        <row r="14">
          <cell r="P14">
            <v>0.79083999999999999</v>
          </cell>
          <cell r="Q14">
            <v>0.98915999999997273</v>
          </cell>
        </row>
        <row r="15">
          <cell r="P15">
            <v>1.58168</v>
          </cell>
          <cell r="Q15">
            <v>1.5683199999998636</v>
          </cell>
        </row>
        <row r="16">
          <cell r="P16">
            <v>0.97226800000000424</v>
          </cell>
          <cell r="Q16">
            <v>1.7077319999999458</v>
          </cell>
        </row>
        <row r="21">
          <cell r="P21">
            <v>1.5872623999999951</v>
          </cell>
          <cell r="Q21">
            <v>3.5587376000001907</v>
          </cell>
        </row>
        <row r="22">
          <cell r="P22">
            <v>1.9538400000000002</v>
          </cell>
          <cell r="Q22">
            <v>2.8161599999999813</v>
          </cell>
        </row>
        <row r="23">
          <cell r="P23">
            <v>0.86899360000000037</v>
          </cell>
          <cell r="Q23">
            <v>2.1410063999999904</v>
          </cell>
        </row>
        <row r="24">
          <cell r="P24">
            <v>0.39728079999999827</v>
          </cell>
          <cell r="Q24">
            <v>0.6727192000000517</v>
          </cell>
        </row>
        <row r="25">
          <cell r="P25">
            <v>0.12560399999999999</v>
          </cell>
          <cell r="Q25">
            <v>0.3503959999999991</v>
          </cell>
        </row>
        <row r="26">
          <cell r="P26">
            <v>0.29551829999999962</v>
          </cell>
          <cell r="Q26">
            <v>2.4234817000000515</v>
          </cell>
        </row>
        <row r="27">
          <cell r="P27">
            <v>0.55765849999999728</v>
          </cell>
          <cell r="Q27">
            <v>2.0463414999999876</v>
          </cell>
        </row>
      </sheetData>
      <sheetData sheetId="6">
        <row r="4">
          <cell r="P4">
            <v>0.67500519999999964</v>
          </cell>
          <cell r="Q4">
            <v>1.1089947999999921</v>
          </cell>
        </row>
        <row r="5">
          <cell r="P5">
            <v>3.5820400000000001</v>
          </cell>
          <cell r="Q5">
            <v>7.3949599999998616</v>
          </cell>
        </row>
        <row r="6">
          <cell r="P6">
            <v>1.13974</v>
          </cell>
          <cell r="Q6">
            <v>3.7602599999998638</v>
          </cell>
        </row>
        <row r="7">
          <cell r="P7">
            <v>1.4984092000000016</v>
          </cell>
          <cell r="Q7">
            <v>4.6545908000000189</v>
          </cell>
        </row>
        <row r="8">
          <cell r="P8">
            <v>1.3504756000000093</v>
          </cell>
          <cell r="Q8">
            <v>4.6595243999999818</v>
          </cell>
        </row>
        <row r="9">
          <cell r="P9">
            <v>1.4053692000000018</v>
          </cell>
          <cell r="Q9">
            <v>4.2076308000000546</v>
          </cell>
        </row>
        <row r="10">
          <cell r="P10">
            <v>4.23332</v>
          </cell>
          <cell r="Q10">
            <v>9.9140800000002898</v>
          </cell>
        </row>
        <row r="13">
          <cell r="P13">
            <v>0.83875559999999871</v>
          </cell>
          <cell r="Q13">
            <v>1.2112444000000127</v>
          </cell>
        </row>
        <row r="14">
          <cell r="P14">
            <v>0.97692000000000012</v>
          </cell>
          <cell r="Q14">
            <v>1.2330800000000361</v>
          </cell>
        </row>
        <row r="15">
          <cell r="P15">
            <v>1.76776</v>
          </cell>
          <cell r="Q15">
            <v>2.1422400000000819</v>
          </cell>
        </row>
        <row r="16">
          <cell r="P16">
            <v>0.98622399999999155</v>
          </cell>
          <cell r="Q16">
            <v>2.5337759999999903</v>
          </cell>
        </row>
        <row r="21">
          <cell r="P21">
            <v>1.9561660000000085</v>
          </cell>
          <cell r="Q21">
            <v>4.4148339999998587</v>
          </cell>
        </row>
        <row r="22">
          <cell r="P22">
            <v>2.27948</v>
          </cell>
          <cell r="Q22">
            <v>3.6105200000001001</v>
          </cell>
        </row>
        <row r="23">
          <cell r="P23">
            <v>0.94109960000000092</v>
          </cell>
          <cell r="Q23">
            <v>2.6589003999999079</v>
          </cell>
        </row>
        <row r="24">
          <cell r="P24">
            <v>0.48055160000000197</v>
          </cell>
          <cell r="Q24">
            <v>0.76944839999999803</v>
          </cell>
        </row>
        <row r="25">
          <cell r="P25">
            <v>0.15993575999999973</v>
          </cell>
          <cell r="Q25">
            <v>0.41806424000003162</v>
          </cell>
        </row>
        <row r="26">
          <cell r="P26">
            <v>0.63092749999999997</v>
          </cell>
          <cell r="Q26">
            <v>2.920072499999931</v>
          </cell>
        </row>
        <row r="27">
          <cell r="P27">
            <v>0.66389855000000242</v>
          </cell>
          <cell r="Q27">
            <v>2.4961014500000225</v>
          </cell>
        </row>
      </sheetData>
      <sheetData sheetId="7">
        <row r="4">
          <cell r="P4">
            <v>0.62802000000000002</v>
          </cell>
          <cell r="Q4">
            <v>1.2199800000000061</v>
          </cell>
        </row>
        <row r="5">
          <cell r="P5">
            <v>3.1168400000000003</v>
          </cell>
          <cell r="Q5">
            <v>7.0431599999998546</v>
          </cell>
        </row>
        <row r="6">
          <cell r="P6">
            <v>1.191842399999995</v>
          </cell>
          <cell r="Q6">
            <v>3.8391576000001812</v>
          </cell>
        </row>
        <row r="7">
          <cell r="P7">
            <v>1.4802664000000076</v>
          </cell>
          <cell r="Q7">
            <v>4.8557336000000051</v>
          </cell>
        </row>
        <row r="8">
          <cell r="P8">
            <v>1.2718567999999857</v>
          </cell>
          <cell r="Q8">
            <v>4.7691431999999541</v>
          </cell>
        </row>
        <row r="9">
          <cell r="P9">
            <v>1.3821092000000017</v>
          </cell>
          <cell r="Q9">
            <v>4.3968907999999942</v>
          </cell>
        </row>
        <row r="10">
          <cell r="P10">
            <v>4.3263599999999993</v>
          </cell>
          <cell r="Q10">
            <v>10.553639999999655</v>
          </cell>
        </row>
        <row r="13">
          <cell r="P13">
            <v>0.76664960000000082</v>
          </cell>
          <cell r="Q13">
            <v>1.2733504000000195</v>
          </cell>
        </row>
        <row r="14">
          <cell r="P14">
            <v>0.97692000000000012</v>
          </cell>
          <cell r="Q14">
            <v>1.3330799999999452</v>
          </cell>
        </row>
        <row r="15">
          <cell r="P15">
            <v>1.76776</v>
          </cell>
          <cell r="Q15">
            <v>2.23224</v>
          </cell>
        </row>
        <row r="16">
          <cell r="P16">
            <v>0.82061280000000469</v>
          </cell>
          <cell r="Q16">
            <v>2.6793871999999954</v>
          </cell>
        </row>
        <row r="21">
          <cell r="P21">
            <v>1.9291843999999907</v>
          </cell>
          <cell r="Q21">
            <v>4.6448156000000784</v>
          </cell>
        </row>
        <row r="22">
          <cell r="P22">
            <v>2.2329599999999998</v>
          </cell>
          <cell r="Q22">
            <v>3.6770399999998546</v>
          </cell>
        </row>
        <row r="23">
          <cell r="P23">
            <v>0.89318399999999953</v>
          </cell>
          <cell r="Q23">
            <v>2.7168160000001276</v>
          </cell>
        </row>
        <row r="24">
          <cell r="P24">
            <v>0.41030639999999702</v>
          </cell>
          <cell r="Q24">
            <v>0.90969360000005306</v>
          </cell>
        </row>
        <row r="25">
          <cell r="P25">
            <v>0.22273775999999973</v>
          </cell>
          <cell r="Q25">
            <v>0.42326223999995843</v>
          </cell>
        </row>
        <row r="26">
          <cell r="P26">
            <v>0.46240880000000056</v>
          </cell>
          <cell r="Q26">
            <v>3.0455912000000378</v>
          </cell>
        </row>
        <row r="27">
          <cell r="P27">
            <v>0.56132194999999852</v>
          </cell>
          <cell r="Q27">
            <v>2.5846780499999595</v>
          </cell>
        </row>
      </sheetData>
      <sheetData sheetId="8">
        <row r="4">
          <cell r="N4">
            <v>7.4016148079999908</v>
          </cell>
          <cell r="O4">
            <v>0.55711079199999936</v>
          </cell>
          <cell r="P4">
            <v>0.63313720000000595</v>
          </cell>
          <cell r="Q4">
            <v>0.63313720000000595</v>
          </cell>
        </row>
        <row r="5">
          <cell r="N5">
            <v>25.666605832000116</v>
          </cell>
          <cell r="O5">
            <v>7.9724581680000357</v>
          </cell>
          <cell r="P5">
            <v>3.34944</v>
          </cell>
          <cell r="Q5">
            <v>3.0144959999999998</v>
          </cell>
        </row>
        <row r="6">
          <cell r="N6">
            <v>13.681255036399882</v>
          </cell>
          <cell r="O6">
            <v>4.6828456835999592</v>
          </cell>
          <cell r="P6">
            <v>1.2718568000000068</v>
          </cell>
          <cell r="Q6">
            <v>1.3990424800000076</v>
          </cell>
        </row>
        <row r="7">
          <cell r="N7">
            <v>13.520507136511956</v>
          </cell>
          <cell r="O7">
            <v>4.171860223487986</v>
          </cell>
          <cell r="P7">
            <v>1.4216511999999975</v>
          </cell>
          <cell r="Q7">
            <v>1.7059814399999969</v>
          </cell>
        </row>
        <row r="8">
          <cell r="N8">
            <v>14.578346736575899</v>
          </cell>
          <cell r="O8">
            <v>4.4236693434239687</v>
          </cell>
          <cell r="P8">
            <v>1.3690836000000135</v>
          </cell>
          <cell r="Q8">
            <v>1.6429003200000161</v>
          </cell>
        </row>
        <row r="9">
          <cell r="N9">
            <v>13.836091923763306</v>
          </cell>
          <cell r="O9">
            <v>5.2035281722368385</v>
          </cell>
          <cell r="P9">
            <v>1.4238841599999872</v>
          </cell>
          <cell r="Q9">
            <v>1.2814957439999886</v>
          </cell>
        </row>
        <row r="10">
          <cell r="N10">
            <v>25.567023328000165</v>
          </cell>
          <cell r="O10">
            <v>3.8880726720000256</v>
          </cell>
          <cell r="P10">
            <v>4.9311199999999999</v>
          </cell>
          <cell r="Q10">
            <v>3.451784</v>
          </cell>
        </row>
        <row r="11">
          <cell r="N11">
            <v>1.8127511999999883</v>
          </cell>
          <cell r="O11">
            <v>0.11324879999999929</v>
          </cell>
        </row>
        <row r="13">
          <cell r="N13">
            <v>5.7814753075199867</v>
          </cell>
          <cell r="O13">
            <v>1.5183672524799967</v>
          </cell>
          <cell r="P13">
            <v>1.0313484000000035</v>
          </cell>
          <cell r="Q13">
            <v>0.61880904000000203</v>
          </cell>
        </row>
        <row r="14">
          <cell r="N14">
            <v>13.315889927999937</v>
          </cell>
          <cell r="O14">
            <v>1.919682071999991</v>
          </cell>
          <cell r="P14">
            <v>0.79083999999999999</v>
          </cell>
          <cell r="Q14">
            <v>0.55358799999999997</v>
          </cell>
        </row>
        <row r="15">
          <cell r="N15">
            <v>19.206725408000107</v>
          </cell>
          <cell r="O15">
            <v>3.0748585920000178</v>
          </cell>
          <cell r="P15">
            <v>1.76776</v>
          </cell>
          <cell r="Q15">
            <v>1.060656</v>
          </cell>
        </row>
        <row r="16">
          <cell r="N16">
            <v>11.199315874559986</v>
          </cell>
          <cell r="O16">
            <v>3.6933914054399954</v>
          </cell>
          <cell r="P16">
            <v>0.78804880000000255</v>
          </cell>
          <cell r="Q16">
            <v>0.70924392000000236</v>
          </cell>
        </row>
        <row r="17">
          <cell r="N17">
            <v>13.013999999999982</v>
          </cell>
          <cell r="O17">
            <v>4.3379999999999939</v>
          </cell>
        </row>
        <row r="18">
          <cell r="N18">
            <v>12.565054399999973</v>
          </cell>
          <cell r="O18">
            <v>2.0829455999999955</v>
          </cell>
        </row>
        <row r="20">
          <cell r="N20">
            <v>8.1317392000000197</v>
          </cell>
          <cell r="O20">
            <v>2.1772608000000058</v>
          </cell>
        </row>
        <row r="21">
          <cell r="N21">
            <v>20.572267429007901</v>
          </cell>
          <cell r="O21">
            <v>3.2134504909919848</v>
          </cell>
          <cell r="P21">
            <v>1.8040456000000096</v>
          </cell>
          <cell r="Q21">
            <v>1.4432364800000077</v>
          </cell>
        </row>
        <row r="22">
          <cell r="N22">
            <v>18.0170674632001</v>
          </cell>
          <cell r="O22">
            <v>3.4650685368000191</v>
          </cell>
          <cell r="P22">
            <v>2.13992</v>
          </cell>
          <cell r="Q22">
            <v>1.4979439999999999</v>
          </cell>
        </row>
        <row r="23">
          <cell r="N23">
            <v>11.382826039200015</v>
          </cell>
          <cell r="O23">
            <v>2.3050359608000028</v>
          </cell>
          <cell r="P23">
            <v>0.90713999999999995</v>
          </cell>
          <cell r="Q23">
            <v>0.63499799999999995</v>
          </cell>
        </row>
        <row r="24">
          <cell r="N24">
            <v>5.4541172258400072</v>
          </cell>
          <cell r="O24">
            <v>1.8501779741600022</v>
          </cell>
          <cell r="P24">
            <v>0.34285240000000022</v>
          </cell>
          <cell r="Q24">
            <v>0.34285240000000022</v>
          </cell>
        </row>
        <row r="25">
          <cell r="N25">
            <v>2.9563121192837967</v>
          </cell>
          <cell r="O25">
            <v>0.22893662271619974</v>
          </cell>
          <cell r="P25">
            <v>0.13439627999999915</v>
          </cell>
          <cell r="Q25">
            <v>0.18143497799999886</v>
          </cell>
        </row>
        <row r="26">
          <cell r="N26">
            <v>9.3549433650000484</v>
          </cell>
          <cell r="O26">
            <v>3.1183144550000161</v>
          </cell>
          <cell r="P26">
            <v>0.45101139999999701</v>
          </cell>
          <cell r="Q26">
            <v>1.2177307799999919</v>
          </cell>
        </row>
        <row r="27">
          <cell r="N27">
            <v>5.4386019562500012</v>
          </cell>
          <cell r="O27">
            <v>1.8128673187500004</v>
          </cell>
          <cell r="P27">
            <v>0.55643735000000294</v>
          </cell>
          <cell r="Q27">
            <v>1.3910933750000074</v>
          </cell>
        </row>
      </sheetData>
      <sheetData sheetId="9">
        <row r="4">
          <cell r="N4">
            <v>11.304855312000003</v>
          </cell>
          <cell r="O4">
            <v>0.85090308800000036</v>
          </cell>
          <cell r="P4">
            <v>0.60662079999999829</v>
          </cell>
          <cell r="Q4">
            <v>0.60662079999999829</v>
          </cell>
        </row>
        <row r="5">
          <cell r="N5">
            <v>37.03153661200011</v>
          </cell>
          <cell r="O5">
            <v>11.502587388000034</v>
          </cell>
          <cell r="P5">
            <v>3.5820400000000001</v>
          </cell>
          <cell r="Q5">
            <v>3.2238360000000004</v>
          </cell>
        </row>
        <row r="6">
          <cell r="N6">
            <v>20.265398126600005</v>
          </cell>
          <cell r="O6">
            <v>6.9364785534000015</v>
          </cell>
          <cell r="P6">
            <v>1.1262492000000017</v>
          </cell>
          <cell r="Q6">
            <v>1.238874120000002</v>
          </cell>
        </row>
        <row r="7">
          <cell r="N7">
            <v>21.336660980191901</v>
          </cell>
          <cell r="O7">
            <v>6.5835967798079693</v>
          </cell>
          <cell r="P7">
            <v>1.4635192000000017</v>
          </cell>
          <cell r="Q7">
            <v>1.7562230400000021</v>
          </cell>
        </row>
        <row r="8">
          <cell r="N8">
            <v>21.822357772096034</v>
          </cell>
          <cell r="O8">
            <v>6.62179990790401</v>
          </cell>
          <cell r="P8">
            <v>1.1876555999999883</v>
          </cell>
          <cell r="Q8">
            <v>1.4251867199999859</v>
          </cell>
        </row>
        <row r="9">
          <cell r="N9">
            <v>21.000295854376656</v>
          </cell>
          <cell r="O9">
            <v>7.8978682496231452</v>
          </cell>
          <cell r="P9">
            <v>1.3835978400000088</v>
          </cell>
          <cell r="Q9">
            <v>1.245238056000008</v>
          </cell>
        </row>
        <row r="10">
          <cell r="N10">
            <v>36.82129953600009</v>
          </cell>
          <cell r="O10">
            <v>5.5995524640000136</v>
          </cell>
          <cell r="P10">
            <v>4.5124400000000007</v>
          </cell>
          <cell r="Q10">
            <v>3.1587080000000003</v>
          </cell>
        </row>
        <row r="11">
          <cell r="N11">
            <v>3.1944328000000053</v>
          </cell>
          <cell r="O11">
            <v>0.19956720000000033</v>
          </cell>
        </row>
        <row r="13">
          <cell r="N13">
            <v>8.9007722495999797</v>
          </cell>
          <cell r="O13">
            <v>2.3375765503999948</v>
          </cell>
          <cell r="P13">
            <v>0.88853199999999588</v>
          </cell>
          <cell r="Q13">
            <v>0.53311919999999746</v>
          </cell>
        </row>
        <row r="14">
          <cell r="N14">
            <v>21.095290512000151</v>
          </cell>
          <cell r="O14">
            <v>3.0411974880000221</v>
          </cell>
          <cell r="P14">
            <v>0.83735999999999999</v>
          </cell>
          <cell r="Q14">
            <v>0.58615200000000001</v>
          </cell>
        </row>
        <row r="15">
          <cell r="N15">
            <v>29.194367711999998</v>
          </cell>
          <cell r="O15">
            <v>4.673808288</v>
          </cell>
          <cell r="P15">
            <v>1.4886400000000002</v>
          </cell>
          <cell r="Q15">
            <v>0.89318400000000009</v>
          </cell>
        </row>
        <row r="16">
          <cell r="N16">
            <v>16.21468641600006</v>
          </cell>
          <cell r="O16">
            <v>5.3473965840000197</v>
          </cell>
          <cell r="P16">
            <v>0.70943000000000012</v>
          </cell>
          <cell r="Q16">
            <v>0.63848700000000014</v>
          </cell>
        </row>
        <row r="17">
          <cell r="N17">
            <v>18.882750000000016</v>
          </cell>
          <cell r="O17">
            <v>6.2942500000000052</v>
          </cell>
        </row>
        <row r="18">
          <cell r="N18">
            <v>18.308025400000016</v>
          </cell>
          <cell r="O18">
            <v>3.0349746000000022</v>
          </cell>
        </row>
        <row r="20">
          <cell r="N20">
            <v>11.480195199999979</v>
          </cell>
          <cell r="O20">
            <v>3.0738047999999942</v>
          </cell>
        </row>
        <row r="21">
          <cell r="N21">
            <v>30.730615766496104</v>
          </cell>
          <cell r="O21">
            <v>4.8002152735040164</v>
          </cell>
          <cell r="P21">
            <v>1.5984272000000059</v>
          </cell>
          <cell r="Q21">
            <v>1.2787417600000048</v>
          </cell>
        </row>
        <row r="22">
          <cell r="N22">
            <v>26.146657013999938</v>
          </cell>
          <cell r="O22">
            <v>5.0285629859999874</v>
          </cell>
          <cell r="P22">
            <v>2.0933999999999999</v>
          </cell>
          <cell r="Q22">
            <v>1.4653799999999999</v>
          </cell>
        </row>
        <row r="23">
          <cell r="N23">
            <v>16.497018779471944</v>
          </cell>
          <cell r="O23">
            <v>3.340666140527988</v>
          </cell>
          <cell r="P23">
            <v>0.87783240000000018</v>
          </cell>
          <cell r="Q23">
            <v>0.61448268000000006</v>
          </cell>
        </row>
        <row r="24">
          <cell r="N24">
            <v>8.2436408779199688</v>
          </cell>
          <cell r="O24">
            <v>2.7964567220799887</v>
          </cell>
          <cell r="P24">
            <v>0.37495120000000276</v>
          </cell>
          <cell r="Q24">
            <v>0.37495120000000276</v>
          </cell>
        </row>
        <row r="25">
          <cell r="N25">
            <v>4.5971473538040026</v>
          </cell>
          <cell r="O25">
            <v>0.34962100619600028</v>
          </cell>
          <cell r="P25">
            <v>7.5362400000000482E-2</v>
          </cell>
          <cell r="Q25">
            <v>0.10173924000000065</v>
          </cell>
        </row>
        <row r="26">
          <cell r="N26">
            <v>13.967297324999929</v>
          </cell>
          <cell r="O26">
            <v>4.6557657749999759</v>
          </cell>
          <cell r="P26">
            <v>0.46403700000000375</v>
          </cell>
          <cell r="Q26">
            <v>1.2528999000000103</v>
          </cell>
        </row>
        <row r="27">
          <cell r="N27">
            <v>8.4071564437500346</v>
          </cell>
          <cell r="O27">
            <v>2.8023854812500115</v>
          </cell>
          <cell r="P27">
            <v>0.45955944999999854</v>
          </cell>
          <cell r="Q27">
            <v>1.1488986249999964</v>
          </cell>
        </row>
      </sheetData>
      <sheetData sheetId="10">
        <row r="4">
          <cell r="N4">
            <v>11.589326687999996</v>
          </cell>
          <cell r="O4">
            <v>0.87231491199999989</v>
          </cell>
          <cell r="P4">
            <v>0.6726792000000017</v>
          </cell>
          <cell r="Q4">
            <v>0.6726792000000017</v>
          </cell>
        </row>
        <row r="5">
          <cell r="N5">
            <v>44.023122303999884</v>
          </cell>
          <cell r="O5">
            <v>13.674285695999963</v>
          </cell>
          <cell r="P5">
            <v>3.9076800000000005</v>
          </cell>
          <cell r="Q5">
            <v>3.5169120000000005</v>
          </cell>
        </row>
        <row r="6">
          <cell r="N6">
            <v>24.738711648200024</v>
          </cell>
          <cell r="O6">
            <v>8.4676127118000082</v>
          </cell>
          <cell r="P6">
            <v>1.3569884000000034</v>
          </cell>
          <cell r="Q6">
            <v>1.492687240000004</v>
          </cell>
        </row>
        <row r="7">
          <cell r="N7">
            <v>26.096170231584018</v>
          </cell>
          <cell r="O7">
            <v>8.0521812884160049</v>
          </cell>
          <cell r="P7">
            <v>1.4616584000000035</v>
          </cell>
          <cell r="Q7">
            <v>1.7539900800000041</v>
          </cell>
        </row>
        <row r="8">
          <cell r="N8">
            <v>26.061813828736128</v>
          </cell>
          <cell r="O8">
            <v>7.9082250512640373</v>
          </cell>
          <cell r="P8">
            <v>1.4877096000000007</v>
          </cell>
          <cell r="Q8">
            <v>1.7852515200000008</v>
          </cell>
        </row>
        <row r="9">
          <cell r="N9">
            <v>25.399319028668049</v>
          </cell>
          <cell r="O9">
            <v>9.5522690113320188</v>
          </cell>
          <cell r="P9">
            <v>1.6128484000000034</v>
          </cell>
        </row>
        <row r="10">
          <cell r="N10">
            <v>44.071266063999879</v>
          </cell>
          <cell r="O10">
            <v>6.7020819359999821</v>
          </cell>
          <cell r="P10">
            <v>4.7915600000000005</v>
          </cell>
          <cell r="Q10">
            <v>3.3540920000000001</v>
          </cell>
        </row>
        <row r="11">
          <cell r="N11">
            <v>4.2730480000000188</v>
          </cell>
          <cell r="O11">
            <v>0.26695200000000119</v>
          </cell>
        </row>
        <row r="13">
          <cell r="N13">
            <v>10.834065221760012</v>
          </cell>
          <cell r="O13">
            <v>2.8453100582400035</v>
          </cell>
          <cell r="P13">
            <v>0.91458320000000382</v>
          </cell>
          <cell r="Q13">
            <v>1.0060415200000044</v>
          </cell>
        </row>
        <row r="14">
          <cell r="N14">
            <v>26.112050511999961</v>
          </cell>
          <cell r="O14">
            <v>3.7644374879999947</v>
          </cell>
          <cell r="P14">
            <v>0.83735999999999999</v>
          </cell>
          <cell r="Q14">
            <v>0.58615200000000001</v>
          </cell>
        </row>
        <row r="15">
          <cell r="N15">
            <v>35.993685791999987</v>
          </cell>
          <cell r="O15">
            <v>5.762330207999999</v>
          </cell>
          <cell r="P15">
            <v>1.7212400000000001</v>
          </cell>
          <cell r="Q15">
            <v>1.0327440000000001</v>
          </cell>
        </row>
        <row r="16">
          <cell r="N16">
            <v>19.893478597760001</v>
          </cell>
          <cell r="O16">
            <v>6.5606152822400006</v>
          </cell>
          <cell r="P16">
            <v>0.81363480000000055</v>
          </cell>
          <cell r="Q16">
            <v>0.7322713200000005</v>
          </cell>
        </row>
        <row r="17">
          <cell r="N17">
            <v>20.514749999999964</v>
          </cell>
          <cell r="O17">
            <v>6.8382499999999879</v>
          </cell>
        </row>
        <row r="18">
          <cell r="N18">
            <v>21.316330000000018</v>
          </cell>
          <cell r="O18">
            <v>3.533670000000003</v>
          </cell>
        </row>
        <row r="20">
          <cell r="N20">
            <v>13.078304000000033</v>
          </cell>
          <cell r="O20">
            <v>3.5016960000000084</v>
          </cell>
        </row>
        <row r="21">
          <cell r="N21">
            <v>37.608826564079969</v>
          </cell>
          <cell r="O21">
            <v>5.8746126359199948</v>
          </cell>
          <cell r="P21">
            <v>1.8747559999999874</v>
          </cell>
          <cell r="Q21">
            <v>1.4998047999999899</v>
          </cell>
        </row>
        <row r="22">
          <cell r="N22">
            <v>31.249935161600035</v>
          </cell>
          <cell r="O22">
            <v>6.010032838400007</v>
          </cell>
          <cell r="P22">
            <v>2.2329599999999998</v>
          </cell>
          <cell r="Q22">
            <v>1.5630719999999998</v>
          </cell>
        </row>
        <row r="23">
          <cell r="N23">
            <v>19.253560754736082</v>
          </cell>
          <cell r="O23">
            <v>3.8988692052640173</v>
          </cell>
          <cell r="P23">
            <v>0.87504120000000007</v>
          </cell>
          <cell r="Q23">
            <v>0.61252883999999996</v>
          </cell>
        </row>
        <row r="24">
          <cell r="N24">
            <v>10.229184276959948</v>
          </cell>
          <cell r="O24">
            <v>3.4700045230399819</v>
          </cell>
          <cell r="P24">
            <v>0.31540559999999873</v>
          </cell>
          <cell r="Q24">
            <v>0.31540559999999873</v>
          </cell>
        </row>
        <row r="25">
          <cell r="N25">
            <v>5.5290361974605959</v>
          </cell>
          <cell r="O25">
            <v>0.41770365653939984</v>
          </cell>
          <cell r="P25">
            <v>3.2238360000001617E-2</v>
          </cell>
          <cell r="Q25">
            <v>4.3521786000002186E-2</v>
          </cell>
        </row>
        <row r="26">
          <cell r="N26">
            <v>17.063662425000061</v>
          </cell>
          <cell r="O26">
            <v>5.6878874750000206</v>
          </cell>
          <cell r="P26">
            <v>0.43147299999999633</v>
          </cell>
          <cell r="Q26">
            <v>1.1649770999999902</v>
          </cell>
        </row>
        <row r="27">
          <cell r="N27">
            <v>9.0153762374999733</v>
          </cell>
          <cell r="O27">
            <v>3.0051254124999907</v>
          </cell>
          <cell r="P27">
            <v>0.44042809999999744</v>
          </cell>
          <cell r="Q27">
            <v>1.1010702499999936</v>
          </cell>
        </row>
      </sheetData>
      <sheetData sheetId="11">
        <row r="4">
          <cell r="N4">
            <v>11.280170880000005</v>
          </cell>
          <cell r="O4">
            <v>0.84904512000000054</v>
          </cell>
          <cell r="P4">
            <v>0.56289199999999573</v>
          </cell>
          <cell r="Q4">
            <v>0.56289199999999573</v>
          </cell>
        </row>
        <row r="5">
          <cell r="N5">
            <v>40.433332436000036</v>
          </cell>
          <cell r="O5">
            <v>12.559239564000011</v>
          </cell>
          <cell r="P5">
            <v>3.7681199999999997</v>
          </cell>
          <cell r="Q5">
            <v>3.391308</v>
          </cell>
        </row>
        <row r="6">
          <cell r="N6">
            <v>22.703337259000079</v>
          </cell>
          <cell r="O6">
            <v>7.7709409410000276</v>
          </cell>
          <cell r="P6">
            <v>1.3560580000000042</v>
          </cell>
          <cell r="Q6">
            <v>1.4916638000000046</v>
          </cell>
        </row>
        <row r="7">
          <cell r="N7">
            <v>23.444299881248028</v>
          </cell>
          <cell r="O7">
            <v>7.2339255587520075</v>
          </cell>
          <cell r="P7">
            <v>1.6626247999999899</v>
          </cell>
          <cell r="Q7">
            <v>1.9951497599999879</v>
          </cell>
        </row>
        <row r="8">
          <cell r="N8">
            <v>23.659776239679918</v>
          </cell>
          <cell r="O8">
            <v>7.179348160319976</v>
          </cell>
          <cell r="P8">
            <v>1.5653980000000043</v>
          </cell>
          <cell r="Q8">
            <v>1.878477600000005</v>
          </cell>
        </row>
        <row r="9">
          <cell r="N9">
            <v>22.93339547756409</v>
          </cell>
          <cell r="O9">
            <v>8.6248754424360339</v>
          </cell>
          <cell r="P9">
            <v>1.9961731999999934</v>
          </cell>
        </row>
        <row r="10">
          <cell r="N10">
            <v>38.710279328000013</v>
          </cell>
          <cell r="O10">
            <v>5.8868166720000028</v>
          </cell>
          <cell r="P10">
            <v>4.9311199999999999</v>
          </cell>
          <cell r="Q10">
            <v>3.451784</v>
          </cell>
        </row>
        <row r="11">
          <cell r="N11">
            <v>2.0802590640000092</v>
          </cell>
          <cell r="O11">
            <v>0.24066840000000106</v>
          </cell>
        </row>
        <row r="13">
          <cell r="N13">
            <v>9.4868111289600137</v>
          </cell>
          <cell r="O13">
            <v>2.4914857510400035</v>
          </cell>
          <cell r="P13">
            <v>0.69128719999999533</v>
          </cell>
          <cell r="Q13">
            <v>0.76041591999999492</v>
          </cell>
        </row>
        <row r="14">
          <cell r="N14">
            <v>23.235789927999956</v>
          </cell>
          <cell r="O14">
            <v>3.3497820719999938</v>
          </cell>
          <cell r="P14">
            <v>0.79083999999999999</v>
          </cell>
          <cell r="Q14">
            <v>0.55358799999999997</v>
          </cell>
        </row>
        <row r="15">
          <cell r="N15">
            <v>32.227725023999973</v>
          </cell>
          <cell r="O15">
            <v>5.1594269759999953</v>
          </cell>
          <cell r="P15">
            <v>1.8142799999999999</v>
          </cell>
          <cell r="Q15">
            <v>1.088568</v>
          </cell>
        </row>
        <row r="16">
          <cell r="N16">
            <v>17.576863397119965</v>
          </cell>
          <cell r="O16">
            <v>5.7966251628799883</v>
          </cell>
          <cell r="P16">
            <v>1.0876375999999945</v>
          </cell>
          <cell r="Q16">
            <v>0.97887383999999511</v>
          </cell>
        </row>
        <row r="17">
          <cell r="N17">
            <v>20.591250000000031</v>
          </cell>
          <cell r="O17">
            <v>6.8637500000000102</v>
          </cell>
        </row>
        <row r="18">
          <cell r="N18">
            <v>19.833193799999982</v>
          </cell>
          <cell r="O18">
            <v>3.2878061999999972</v>
          </cell>
        </row>
        <row r="20">
          <cell r="N20">
            <v>12.535609599999997</v>
          </cell>
          <cell r="O20">
            <v>3.3563903999999987</v>
          </cell>
        </row>
        <row r="21">
          <cell r="N21">
            <v>34.072313152031924</v>
          </cell>
          <cell r="O21">
            <v>5.3221985279679886</v>
          </cell>
          <cell r="P21">
            <v>1.8663823999999949</v>
          </cell>
          <cell r="Q21">
            <v>1.4931059199999961</v>
          </cell>
        </row>
        <row r="22">
          <cell r="N22">
            <v>27.651489456800007</v>
          </cell>
          <cell r="O22">
            <v>5.3179745432000018</v>
          </cell>
          <cell r="P22">
            <v>2.5120800000000001</v>
          </cell>
          <cell r="Q22">
            <v>1.758456</v>
          </cell>
        </row>
        <row r="23">
          <cell r="N23">
            <v>17.932694988700803</v>
          </cell>
          <cell r="O23">
            <v>3.6313922992992005</v>
          </cell>
          <cell r="P23">
            <v>0.99171335999999988</v>
          </cell>
          <cell r="Q23">
            <v>0.69419935199999983</v>
          </cell>
        </row>
        <row r="24">
          <cell r="N24">
            <v>9.2577849235200063</v>
          </cell>
          <cell r="O24">
            <v>3.140480676480002</v>
          </cell>
          <cell r="P24">
            <v>0.29586720000000066</v>
          </cell>
          <cell r="Q24">
            <v>0.29586720000000066</v>
          </cell>
        </row>
        <row r="25">
          <cell r="N25">
            <v>7.1425046319774159</v>
          </cell>
          <cell r="O25">
            <v>0.38463693402260091</v>
          </cell>
          <cell r="P25">
            <v>5.5684439999999336E-2</v>
          </cell>
          <cell r="Q25">
            <v>7.5173993999999106E-2</v>
          </cell>
        </row>
        <row r="26">
          <cell r="N26">
            <v>15.23337034500001</v>
          </cell>
          <cell r="O26">
            <v>5.0777901150000044</v>
          </cell>
          <cell r="P26">
            <v>0.45752420000000038</v>
          </cell>
          <cell r="Q26">
            <v>1.2353153400000012</v>
          </cell>
        </row>
        <row r="27">
          <cell r="N27">
            <v>8.8305510375000065</v>
          </cell>
          <cell r="O27">
            <v>2.9435170125000023</v>
          </cell>
          <cell r="P27">
            <v>0.64883770000000218</v>
          </cell>
          <cell r="Q27">
            <v>1.6220942500000055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8">
          <cell r="N8">
            <v>20.424650348479968</v>
          </cell>
          <cell r="O8">
            <v>6.1976780515199907</v>
          </cell>
          <cell r="P8">
            <v>1.4025780000000043</v>
          </cell>
          <cell r="Q8">
            <v>1.6830936000000052</v>
          </cell>
        </row>
        <row r="9">
          <cell r="N9">
            <v>20.040263832523994</v>
          </cell>
          <cell r="O9">
            <v>7.5368158874759965</v>
          </cell>
          <cell r="P9">
            <v>1.8752211999999975</v>
          </cell>
          <cell r="Q9">
            <v>1.6876990799999978</v>
          </cell>
        </row>
        <row r="10">
          <cell r="N10">
            <v>35.613262271999965</v>
          </cell>
          <cell r="O10">
            <v>5.4158417279999949</v>
          </cell>
          <cell r="P10">
            <v>4.3728800000000003</v>
          </cell>
          <cell r="Q10">
            <v>3.061016</v>
          </cell>
        </row>
        <row r="11">
          <cell r="N11">
            <v>10.032213151999997</v>
          </cell>
          <cell r="O11">
            <v>0.84695519999999991</v>
          </cell>
        </row>
        <row r="12">
          <cell r="N12">
            <v>8.1630318211199562</v>
          </cell>
          <cell r="O12">
            <v>2.1438265388799889</v>
          </cell>
          <cell r="P12">
            <v>0.6824484000000034</v>
          </cell>
          <cell r="Q12">
            <v>0.75069324000000381</v>
          </cell>
        </row>
        <row r="13">
          <cell r="N13">
            <v>14.122836648000032</v>
          </cell>
          <cell r="O13">
            <v>2.0360153520000051</v>
          </cell>
          <cell r="P13">
            <v>4.5124400000000007</v>
          </cell>
          <cell r="Q13">
            <v>3.1587080000000003</v>
          </cell>
        </row>
        <row r="14">
          <cell r="N14">
            <v>26.226343104000037</v>
          </cell>
          <cell r="O14">
            <v>4.1986488960000061</v>
          </cell>
          <cell r="P14">
            <v>2.0468800000000003</v>
          </cell>
          <cell r="Q14">
            <v>1.2281280000000001</v>
          </cell>
        </row>
        <row r="15">
          <cell r="N15">
            <v>15.456744292479991</v>
          </cell>
          <cell r="O15">
            <v>5.0974369475199977</v>
          </cell>
          <cell r="P15">
            <v>0.96622039999999909</v>
          </cell>
          <cell r="Q15">
            <v>0.86959835999999924</v>
          </cell>
        </row>
        <row r="16">
          <cell r="N16">
            <v>16.370249999999999</v>
          </cell>
          <cell r="O16">
            <v>5.4567499999999995</v>
          </cell>
        </row>
        <row r="17">
          <cell r="N17">
            <v>16.830893800000009</v>
          </cell>
          <cell r="O17">
            <v>2.7901062000000012</v>
          </cell>
        </row>
        <row r="19">
          <cell r="N19">
            <v>10.094273600000021</v>
          </cell>
          <cell r="O19">
            <v>2.7027264000000053</v>
          </cell>
        </row>
        <row r="20">
          <cell r="N20">
            <v>29.296031114807992</v>
          </cell>
          <cell r="O20">
            <v>4.5761288051919982</v>
          </cell>
          <cell r="P20">
            <v>2.2343556000000095</v>
          </cell>
          <cell r="Q20">
            <v>1.7874844800000078</v>
          </cell>
        </row>
        <row r="21">
          <cell r="N21">
            <v>23.844559705999981</v>
          </cell>
          <cell r="O21">
            <v>4.5858202939999959</v>
          </cell>
          <cell r="P21">
            <v>2.5585999999999998</v>
          </cell>
          <cell r="Q21">
            <v>1.7910199999999996</v>
          </cell>
        </row>
        <row r="22">
          <cell r="N22">
            <v>14.64107046494399</v>
          </cell>
          <cell r="O22">
            <v>2.9648343750559971</v>
          </cell>
          <cell r="P22">
            <v>0.76711479999998988</v>
          </cell>
          <cell r="Q22">
            <v>0.53698035999999283</v>
          </cell>
        </row>
        <row r="23">
          <cell r="N23">
            <v>7.576107803999979</v>
          </cell>
          <cell r="O23">
            <v>2.5700121959999924</v>
          </cell>
          <cell r="P23">
            <v>0.44194</v>
          </cell>
          <cell r="Q23">
            <v>0.44194</v>
          </cell>
        </row>
        <row r="24">
          <cell r="N24">
            <v>3.0604235517581677</v>
          </cell>
          <cell r="O24">
            <v>0.25172948624179753</v>
          </cell>
          <cell r="P24">
            <v>0.44756891999999993</v>
          </cell>
          <cell r="Q24">
            <v>0.60421804199999996</v>
          </cell>
        </row>
        <row r="25">
          <cell r="N25">
            <v>12.793955816249996</v>
          </cell>
          <cell r="O25">
            <v>4.2646519387499993</v>
          </cell>
          <cell r="P25">
            <v>0.5279438500000011</v>
          </cell>
          <cell r="Q25">
            <v>1.425448395000003</v>
          </cell>
        </row>
        <row r="26">
          <cell r="N26">
            <v>8.9325061125000147</v>
          </cell>
          <cell r="O26">
            <v>2.9775020375000052</v>
          </cell>
          <cell r="P26">
            <v>0.44856909999999928</v>
          </cell>
          <cell r="Q26">
            <v>1.1214227499999982</v>
          </cell>
        </row>
      </sheetData>
      <sheetData sheetId="31">
        <row r="9">
          <cell r="N9">
            <v>15.748153472127957</v>
          </cell>
          <cell r="O9">
            <v>4.778636767871987</v>
          </cell>
          <cell r="P9">
            <v>1.2346407999999982</v>
          </cell>
          <cell r="Q9">
            <v>1.4815689599999977</v>
          </cell>
        </row>
        <row r="10">
          <cell r="N10">
            <v>15.063293107719986</v>
          </cell>
          <cell r="O10">
            <v>5.6650584922799947</v>
          </cell>
          <cell r="P10">
            <v>1.8282360000000084</v>
          </cell>
          <cell r="Q10">
            <v>1.6454124000000077</v>
          </cell>
        </row>
        <row r="11">
          <cell r="N11">
            <v>28.587597359999883</v>
          </cell>
          <cell r="O11">
            <v>4.3474226399999818</v>
          </cell>
          <cell r="P11">
            <v>4.4194000000000004</v>
          </cell>
          <cell r="Q11">
            <v>3.0935800000000002</v>
          </cell>
        </row>
        <row r="12">
          <cell r="N12">
            <v>5.9053335120000146</v>
          </cell>
          <cell r="O12">
            <v>0.68319720000000161</v>
          </cell>
        </row>
        <row r="13">
          <cell r="N13">
            <v>6.0721644297600337</v>
          </cell>
          <cell r="O13">
            <v>1.5947098502400086</v>
          </cell>
          <cell r="P13">
            <v>0.76339319999999855</v>
          </cell>
          <cell r="Q13">
            <v>0.83973251999999843</v>
          </cell>
        </row>
        <row r="14">
          <cell r="N14">
            <v>14.870075183999946</v>
          </cell>
          <cell r="O14">
            <v>2.1437408159999918</v>
          </cell>
          <cell r="P14">
            <v>1.2095199999999999</v>
          </cell>
          <cell r="Q14">
            <v>0.84666399999999986</v>
          </cell>
        </row>
        <row r="15">
          <cell r="N15">
            <v>21.047585023999947</v>
          </cell>
          <cell r="O15">
            <v>3.3695669759999918</v>
          </cell>
          <cell r="P15">
            <v>1.8142799999999999</v>
          </cell>
          <cell r="Q15">
            <v>1.088568</v>
          </cell>
        </row>
        <row r="16">
          <cell r="N16">
            <v>13.052937308799981</v>
          </cell>
          <cell r="O16">
            <v>4.3046920911999926</v>
          </cell>
          <cell r="P16">
            <v>0.81177400000000222</v>
          </cell>
          <cell r="Q16">
            <v>0.73059660000000204</v>
          </cell>
        </row>
        <row r="17">
          <cell r="N17">
            <v>12.533249999999988</v>
          </cell>
          <cell r="O17">
            <v>4.1777499999999961</v>
          </cell>
        </row>
        <row r="18">
          <cell r="N18">
            <v>13.225560400000006</v>
          </cell>
          <cell r="O18">
            <v>2.1924396000000006</v>
          </cell>
        </row>
        <row r="20">
          <cell r="N20">
            <v>8.0465487999999716</v>
          </cell>
          <cell r="O20">
            <v>2.1544511999999925</v>
          </cell>
        </row>
        <row r="21">
          <cell r="N21">
            <v>22.772997106776096</v>
          </cell>
          <cell r="O21">
            <v>3.5572111332240151</v>
          </cell>
          <cell r="P21">
            <v>2.2287731999999933</v>
          </cell>
          <cell r="Q21">
            <v>1.7830185599999948</v>
          </cell>
        </row>
        <row r="22">
          <cell r="N22">
            <v>18.315990207599974</v>
          </cell>
          <cell r="O22">
            <v>3.5225577923999958</v>
          </cell>
          <cell r="P22">
            <v>2.46556</v>
          </cell>
          <cell r="Q22">
            <v>1.725892</v>
          </cell>
        </row>
        <row r="23">
          <cell r="N23">
            <v>11.772708127488029</v>
          </cell>
          <cell r="O23">
            <v>2.3839875525120058</v>
          </cell>
          <cell r="P23">
            <v>0.76664960000000082</v>
          </cell>
          <cell r="Q23">
            <v>0.53665472000000058</v>
          </cell>
        </row>
        <row r="24">
          <cell r="N24">
            <v>6.0297440743200283</v>
          </cell>
          <cell r="O24">
            <v>2.0454455256800093</v>
          </cell>
          <cell r="P24">
            <v>0.44240519999999955</v>
          </cell>
          <cell r="Q24">
            <v>0.44240519999999955</v>
          </cell>
        </row>
        <row r="25">
          <cell r="N25">
            <v>3.1809651532968228</v>
          </cell>
          <cell r="O25">
            <v>0.24254675870320175</v>
          </cell>
          <cell r="P25">
            <v>6.5314080000000108E-2</v>
          </cell>
          <cell r="Q25">
            <v>8.8174008000000151E-2</v>
          </cell>
        </row>
        <row r="26">
          <cell r="N26">
            <v>10.860321149999976</v>
          </cell>
          <cell r="O26">
            <v>3.6201070499999921</v>
          </cell>
          <cell r="P26">
            <v>0.4396140000000005</v>
          </cell>
          <cell r="Q26">
            <v>1.1869578000000014</v>
          </cell>
        </row>
        <row r="27">
          <cell r="N27">
            <v>7.5748424624999835</v>
          </cell>
          <cell r="O27">
            <v>2.5249474874999946</v>
          </cell>
          <cell r="P27">
            <v>0.42577429999999916</v>
          </cell>
          <cell r="Q27">
            <v>1.0644357499999979</v>
          </cell>
        </row>
      </sheetData>
      <sheetData sheetId="32">
        <row r="9">
          <cell r="N9">
            <v>9.7510725966080507</v>
          </cell>
          <cell r="O9">
            <v>2.9588760433920154</v>
          </cell>
          <cell r="P9">
            <v>1.3095379999999937</v>
          </cell>
          <cell r="Q9">
            <v>3.6315133599999685</v>
          </cell>
        </row>
        <row r="10">
          <cell r="N10">
            <v>8.7381382237760157</v>
          </cell>
          <cell r="O10">
            <v>3.2862710562240047</v>
          </cell>
          <cell r="P10">
            <v>1.8575435999999925</v>
          </cell>
          <cell r="Q10">
            <v>3.5540471200000696</v>
          </cell>
        </row>
        <row r="11">
          <cell r="N11">
            <v>16.36060563200007</v>
          </cell>
          <cell r="O11">
            <v>2.4880183680000112</v>
          </cell>
          <cell r="P11">
            <v>4.60548</v>
          </cell>
          <cell r="Q11">
            <v>8.5558959999999313</v>
          </cell>
        </row>
        <row r="12">
          <cell r="O12">
            <v>0.56253960000000036</v>
          </cell>
        </row>
        <row r="13">
          <cell r="N13">
            <v>3.642446776320007</v>
          </cell>
          <cell r="O13">
            <v>0.95660218368000194</v>
          </cell>
          <cell r="P13">
            <v>0.69407839999999821</v>
          </cell>
          <cell r="Q13">
            <v>0.98687263999996611</v>
          </cell>
        </row>
        <row r="14">
          <cell r="N14">
            <v>8.8855105120000264</v>
          </cell>
          <cell r="O14">
            <v>1.280977488000004</v>
          </cell>
          <cell r="P14">
            <v>1.2095199999999999</v>
          </cell>
          <cell r="Q14">
            <v>1.1639920000000454</v>
          </cell>
        </row>
        <row r="15">
          <cell r="N15">
            <v>12.154489631999914</v>
          </cell>
          <cell r="O15">
            <v>1.9458463679999862</v>
          </cell>
          <cell r="P15">
            <v>1.8142800000000001</v>
          </cell>
          <cell r="Q15">
            <v>1.4153840000000273</v>
          </cell>
        </row>
        <row r="16">
          <cell r="N16">
            <v>7.5919698892800174</v>
          </cell>
          <cell r="O16">
            <v>2.5037347507200058</v>
          </cell>
          <cell r="P16">
            <v>0.91132679999999633</v>
          </cell>
          <cell r="Q16">
            <v>1.6129685599999835</v>
          </cell>
        </row>
        <row r="17">
          <cell r="N17">
            <v>6.9502500000000182</v>
          </cell>
          <cell r="O17">
            <v>2.3167500000000061</v>
          </cell>
        </row>
        <row r="18">
          <cell r="N18">
            <v>7.8694571999999816</v>
          </cell>
          <cell r="O18">
            <v>1.3045427999999968</v>
          </cell>
        </row>
        <row r="20">
          <cell r="N20">
            <v>4.7722400000000089</v>
          </cell>
          <cell r="O20">
            <v>1.2777600000000022</v>
          </cell>
        </row>
        <row r="21">
          <cell r="N21">
            <v>11.192478892199922</v>
          </cell>
          <cell r="O21">
            <v>1.7482991077999877</v>
          </cell>
          <cell r="P21">
            <v>2.0236199999999998</v>
          </cell>
          <cell r="Q21">
            <v>2.2306020000000655</v>
          </cell>
        </row>
        <row r="22">
          <cell r="N22">
            <v>10.769099223600039</v>
          </cell>
          <cell r="O22">
            <v>2.0711287764000073</v>
          </cell>
          <cell r="P22">
            <v>2.46556</v>
          </cell>
          <cell r="Q22">
            <v>2.1842119999999632</v>
          </cell>
        </row>
        <row r="23">
          <cell r="N23">
            <v>6.2279499965759975</v>
          </cell>
          <cell r="O23">
            <v>1.2611673634239995</v>
          </cell>
          <cell r="P23">
            <v>0.80433080000001955</v>
          </cell>
          <cell r="Q23">
            <v>1.8165518399999969</v>
          </cell>
        </row>
        <row r="24">
          <cell r="N24">
            <v>3.5510877609599838</v>
          </cell>
          <cell r="O24">
            <v>1.2046210390399943</v>
          </cell>
          <cell r="P24">
            <v>0.46613039999999917</v>
          </cell>
          <cell r="Q24">
            <v>0.62816079999998919</v>
          </cell>
        </row>
        <row r="25">
          <cell r="N25">
            <v>1.8953065436531946</v>
          </cell>
          <cell r="O25">
            <v>0.14453704434679962</v>
          </cell>
          <cell r="P25">
            <v>5.7359160000000187E-2</v>
          </cell>
          <cell r="Q25">
            <v>0.13007903400000936</v>
          </cell>
        </row>
        <row r="26">
          <cell r="N26">
            <v>6.0678218512500095</v>
          </cell>
          <cell r="O26">
            <v>2.0226072837500033</v>
          </cell>
          <cell r="P26">
            <v>0.44205630000000057</v>
          </cell>
          <cell r="Q26">
            <v>1.7905145650000218</v>
          </cell>
        </row>
        <row r="27">
          <cell r="N27">
            <v>4.4483329687499991</v>
          </cell>
          <cell r="O27">
            <v>1.4827776562499997</v>
          </cell>
          <cell r="P27">
            <v>0.41396985000000064</v>
          </cell>
          <cell r="Q27">
            <v>1.794919524999987</v>
          </cell>
        </row>
      </sheetData>
      <sheetData sheetId="33"/>
      <sheetData sheetId="34"/>
      <sheetData sheetId="35">
        <row r="9">
          <cell r="P9">
            <v>1.2909300000000001</v>
          </cell>
          <cell r="Q9">
            <v>4.3540700000000605</v>
          </cell>
        </row>
        <row r="10">
          <cell r="P10">
            <v>1.8319576000000053</v>
          </cell>
          <cell r="Q10">
            <v>3.7320424000000907</v>
          </cell>
        </row>
        <row r="11">
          <cell r="P11">
            <v>4.7915600000000005</v>
          </cell>
          <cell r="Q11">
            <v>8.5894399999999678</v>
          </cell>
        </row>
        <row r="13">
          <cell r="P13">
            <v>0.70570840000000334</v>
          </cell>
          <cell r="Q13">
            <v>1.3842916000000285</v>
          </cell>
        </row>
        <row r="14">
          <cell r="P14">
            <v>1.25604</v>
          </cell>
          <cell r="Q14">
            <v>1.5139599999999818</v>
          </cell>
        </row>
        <row r="15">
          <cell r="P15">
            <v>1.8142799999999999</v>
          </cell>
          <cell r="Q15">
            <v>1.5857200000000911</v>
          </cell>
        </row>
        <row r="16">
          <cell r="P16">
            <v>0.9862240000000021</v>
          </cell>
          <cell r="Q16">
            <v>2.563776000000066</v>
          </cell>
        </row>
        <row r="21">
          <cell r="P21">
            <v>2.3143699999999998</v>
          </cell>
          <cell r="Q21">
            <v>1.4826300000000727</v>
          </cell>
        </row>
        <row r="22">
          <cell r="P22">
            <v>2.3725200000000002</v>
          </cell>
          <cell r="Q22">
            <v>3.4274799999999543</v>
          </cell>
        </row>
        <row r="23">
          <cell r="P23">
            <v>0.74338959999997978</v>
          </cell>
          <cell r="Q23">
            <v>2.3066103999999745</v>
          </cell>
        </row>
        <row r="24">
          <cell r="P24">
            <v>0.52055880000000254</v>
          </cell>
          <cell r="Q24">
            <v>0.86944119999998382</v>
          </cell>
        </row>
        <row r="25">
          <cell r="P25">
            <v>4.94042399999991E-2</v>
          </cell>
          <cell r="Q25">
            <v>0.18971809199997647</v>
          </cell>
        </row>
        <row r="26">
          <cell r="P26">
            <v>0.45345369999999946</v>
          </cell>
          <cell r="Q26">
            <v>2.7885462999999624</v>
          </cell>
        </row>
        <row r="27">
          <cell r="P27">
            <v>0.47095684999999976</v>
          </cell>
          <cell r="Q27">
            <v>2.7020431500000019</v>
          </cell>
        </row>
      </sheetData>
      <sheetData sheetId="36">
        <row r="9">
          <cell r="O9">
            <v>1.1053151999999995</v>
          </cell>
          <cell r="P9">
            <v>4.0786847999999694</v>
          </cell>
        </row>
        <row r="10">
          <cell r="O10">
            <v>1.7733423999999951</v>
          </cell>
          <cell r="P10">
            <v>3.4476576000000083</v>
          </cell>
        </row>
        <row r="11">
          <cell r="O11">
            <v>4.9311199999999999</v>
          </cell>
          <cell r="P11">
            <v>7.9268800000001747</v>
          </cell>
        </row>
        <row r="13">
          <cell r="O13">
            <v>0.71826879999999738</v>
          </cell>
          <cell r="P13">
            <v>1.251731199999973</v>
          </cell>
        </row>
        <row r="14">
          <cell r="O14">
            <v>1.0234400000000001</v>
          </cell>
          <cell r="P14">
            <v>1.5165599999999635</v>
          </cell>
        </row>
        <row r="15">
          <cell r="O15">
            <v>1.8142799999999999</v>
          </cell>
          <cell r="P15">
            <v>1.2557199999999364</v>
          </cell>
        </row>
        <row r="16">
          <cell r="O16">
            <v>1.0434436000000029</v>
          </cell>
          <cell r="P16">
            <v>2.4765563999999789</v>
          </cell>
        </row>
        <row r="21">
          <cell r="O21">
            <v>1.8952248000000111</v>
          </cell>
          <cell r="P21">
            <v>1.2397751999999798</v>
          </cell>
        </row>
        <row r="22">
          <cell r="O22">
            <v>2.0933999999999999</v>
          </cell>
          <cell r="P22">
            <v>3.2366000000001547</v>
          </cell>
        </row>
        <row r="23">
          <cell r="O23">
            <v>0.78572280000001526</v>
          </cell>
          <cell r="P23">
            <v>2.174277200000021</v>
          </cell>
        </row>
        <row r="24">
          <cell r="O24">
            <v>0.56475279999999939</v>
          </cell>
          <cell r="P24">
            <v>0.77524720000003244</v>
          </cell>
        </row>
        <row r="25">
          <cell r="O25">
            <v>4.1030640000000763E-2</v>
          </cell>
          <cell r="P25">
            <v>0.17818621200000498</v>
          </cell>
        </row>
        <row r="26">
          <cell r="O26">
            <v>0.3928032499999991</v>
          </cell>
          <cell r="P26">
            <v>2.5741967499999854</v>
          </cell>
        </row>
        <row r="27">
          <cell r="O27">
            <v>0.48316835000000019</v>
          </cell>
          <cell r="P27">
            <v>2.5538316500000344</v>
          </cell>
        </row>
      </sheetData>
      <sheetData sheetId="37">
        <row r="9">
          <cell r="O9">
            <v>1.0183228000000046</v>
          </cell>
          <cell r="P9">
            <v>3.9816771999999956</v>
          </cell>
        </row>
        <row r="10">
          <cell r="O10">
            <v>1.6756503999999992</v>
          </cell>
          <cell r="P10">
            <v>3.5003495999999314</v>
          </cell>
        </row>
        <row r="11">
          <cell r="O11">
            <v>4.2798400000000001</v>
          </cell>
          <cell r="P11">
            <v>7.9991599999999963</v>
          </cell>
        </row>
        <row r="13">
          <cell r="O13">
            <v>0.67919200000000102</v>
          </cell>
          <cell r="P13">
            <v>1.1808080000000127</v>
          </cell>
        </row>
        <row r="14">
          <cell r="O14">
            <v>1.0234400000000001</v>
          </cell>
          <cell r="P14">
            <v>1.4365600000000363</v>
          </cell>
        </row>
        <row r="15">
          <cell r="P15">
            <v>1.3987600000000044</v>
          </cell>
        </row>
        <row r="16">
          <cell r="O16">
            <v>1.0560039999999915</v>
          </cell>
          <cell r="P16">
            <v>2.5339959999999264</v>
          </cell>
        </row>
        <row r="21">
          <cell r="O21">
            <v>2.1092167999999858</v>
          </cell>
          <cell r="P21">
            <v>2.4147831999999014</v>
          </cell>
        </row>
        <row r="22">
          <cell r="O22">
            <v>2.1864400000000002</v>
          </cell>
          <cell r="P22">
            <v>3.0335600000000271</v>
          </cell>
        </row>
        <row r="23">
          <cell r="O23">
            <v>0.66756199999999577</v>
          </cell>
          <cell r="P23">
            <v>2.1524379999999406</v>
          </cell>
        </row>
        <row r="24">
          <cell r="O24">
            <v>0.4503135999999977</v>
          </cell>
          <cell r="P24">
            <v>0.74968639999999098</v>
          </cell>
        </row>
        <row r="25">
          <cell r="O25">
            <v>9.043487999999987E-2</v>
          </cell>
          <cell r="P25">
            <v>0.15775430400001397</v>
          </cell>
        </row>
        <row r="26">
          <cell r="O26">
            <v>0.36390269999999991</v>
          </cell>
          <cell r="P26">
            <v>2.406097300000039</v>
          </cell>
        </row>
        <row r="27">
          <cell r="O27">
            <v>0.52753679999999914</v>
          </cell>
          <cell r="P27">
            <v>2.3954632000000027</v>
          </cell>
        </row>
      </sheetData>
      <sheetData sheetId="38"/>
      <sheetData sheetId="39">
        <row r="9">
          <cell r="O9">
            <v>1.1955640000000021</v>
          </cell>
          <cell r="P9">
            <v>4.8404360000000564</v>
          </cell>
        </row>
        <row r="10">
          <cell r="O10">
            <v>2.0003600000000001</v>
          </cell>
          <cell r="P10">
            <v>4.3536400000000413</v>
          </cell>
        </row>
        <row r="11">
          <cell r="O11">
            <v>4.7915600000000005</v>
          </cell>
          <cell r="P11">
            <v>9.6424399999999686</v>
          </cell>
        </row>
        <row r="13">
          <cell r="O13">
            <v>0.8224735999999977</v>
          </cell>
          <cell r="P13">
            <v>1.5575263999999978</v>
          </cell>
        </row>
        <row r="14">
          <cell r="O14">
            <v>1.0234400000000001</v>
          </cell>
          <cell r="P14">
            <v>2.0165599999999637</v>
          </cell>
        </row>
        <row r="15">
          <cell r="P15">
            <v>1.7726800000000635</v>
          </cell>
        </row>
        <row r="16">
          <cell r="O16">
            <v>1.0239051999999995</v>
          </cell>
          <cell r="P16">
            <v>3.0360948000000594</v>
          </cell>
        </row>
        <row r="21">
          <cell r="O21">
            <v>2.5827903999999995</v>
          </cell>
          <cell r="P21">
            <v>5.3902096000001842</v>
          </cell>
        </row>
        <row r="22">
          <cell r="O22">
            <v>2.65164</v>
          </cell>
          <cell r="P22">
            <v>3.6683599999999363</v>
          </cell>
        </row>
        <row r="23">
          <cell r="O23">
            <v>0.82619519999998903</v>
          </cell>
          <cell r="P23">
            <v>2.5638048000001108</v>
          </cell>
        </row>
        <row r="24">
          <cell r="O24">
            <v>0.62243759999999981</v>
          </cell>
          <cell r="P24">
            <v>0.95756239999998427</v>
          </cell>
        </row>
        <row r="25">
          <cell r="O25">
            <v>0.11095020000000023</v>
          </cell>
          <cell r="P25">
            <v>0.19352240999999848</v>
          </cell>
        </row>
        <row r="26">
          <cell r="O26">
            <v>0.39280325000000144</v>
          </cell>
          <cell r="P26">
            <v>3.0701967499999641</v>
          </cell>
        </row>
        <row r="27">
          <cell r="O27">
            <v>0.53527075000000135</v>
          </cell>
          <cell r="P27">
            <v>3.0167292499999627</v>
          </cell>
        </row>
      </sheetData>
      <sheetData sheetId="40">
        <row r="9">
          <cell r="M9">
            <v>1.4499948655360497</v>
          </cell>
          <cell r="O9">
            <v>1.3020948000000003</v>
          </cell>
          <cell r="P9">
            <v>4.0819223199999355</v>
          </cell>
        </row>
        <row r="10">
          <cell r="P10">
            <v>3.7866151999999853</v>
          </cell>
        </row>
        <row r="11">
          <cell r="M11">
            <v>3.3569066719999054</v>
          </cell>
          <cell r="N11">
            <v>0.51049732799998571</v>
          </cell>
          <cell r="O11">
            <v>4.6985200000000003</v>
          </cell>
          <cell r="P11">
            <v>8.1790759999999985</v>
          </cell>
        </row>
        <row r="12">
          <cell r="M12">
            <v>0.88310913600001473</v>
          </cell>
          <cell r="N12">
            <v>6.5679600000001101E-2</v>
          </cell>
        </row>
        <row r="13">
          <cell r="M13">
            <v>0</v>
          </cell>
          <cell r="O13">
            <v>0.7038475999999998</v>
          </cell>
          <cell r="P13">
            <v>1.5761523999999729</v>
          </cell>
        </row>
        <row r="14">
          <cell r="M14">
            <v>1.4723229200000358</v>
          </cell>
          <cell r="N14">
            <v>0.21225708000000518</v>
          </cell>
          <cell r="O14">
            <v>1.0234399999999999</v>
          </cell>
          <cell r="P14">
            <v>1.7919799999999591</v>
          </cell>
        </row>
        <row r="15">
          <cell r="M15">
            <v>1.5737361599999451</v>
          </cell>
          <cell r="N15">
            <v>0.25194383999999126</v>
          </cell>
          <cell r="O15">
            <v>2.0468799999999998</v>
          </cell>
          <cell r="P15">
            <v>1.8174400000000046</v>
          </cell>
        </row>
        <row r="16">
          <cell r="M16">
            <v>1.4714964844799738</v>
          </cell>
          <cell r="N16">
            <v>0.48528075551999145</v>
          </cell>
          <cell r="O16">
            <v>0.92481760000000524</v>
          </cell>
          <cell r="P16">
            <v>2.4884051600000339</v>
          </cell>
        </row>
        <row r="17">
          <cell r="M17">
            <v>1.130999999999986</v>
          </cell>
          <cell r="N17">
            <v>0.37699999999999534</v>
          </cell>
        </row>
        <row r="18">
          <cell r="M18">
            <v>1.2781220000000078</v>
          </cell>
          <cell r="N18">
            <v>0.21187800000000129</v>
          </cell>
        </row>
        <row r="20">
          <cell r="M20">
            <v>0.62394079999999752</v>
          </cell>
          <cell r="N20">
            <v>0.16705919999999932</v>
          </cell>
        </row>
        <row r="21">
          <cell r="M21">
            <v>0</v>
          </cell>
          <cell r="N21">
            <v>0</v>
          </cell>
          <cell r="O21">
            <v>2.5772080000000042</v>
          </cell>
          <cell r="P21">
            <v>5.4467919999998831</v>
          </cell>
        </row>
        <row r="22">
          <cell r="M22">
            <v>2.1799154920000841</v>
          </cell>
          <cell r="N22">
            <v>0.41924450800001617</v>
          </cell>
          <cell r="O22">
            <v>2.5120800000000001</v>
          </cell>
          <cell r="P22">
            <v>2.8887599999998996</v>
          </cell>
        </row>
        <row r="23">
          <cell r="M23">
            <v>1.004108035392012</v>
          </cell>
          <cell r="N23">
            <v>0.20333308460800242</v>
          </cell>
          <cell r="O23">
            <v>0.80619160000001788</v>
          </cell>
          <cell r="P23">
            <v>2.1763672799999085</v>
          </cell>
        </row>
        <row r="24">
          <cell r="M24">
            <v>0.54610890143997903</v>
          </cell>
          <cell r="N24">
            <v>0.18525429855999287</v>
          </cell>
          <cell r="O24">
            <v>0.45077880000000248</v>
          </cell>
          <cell r="P24">
            <v>0.8878580000000188</v>
          </cell>
        </row>
        <row r="25">
          <cell r="M25">
            <v>0.33095575126799592</v>
          </cell>
          <cell r="N25">
            <v>2.6110368731999681E-2</v>
          </cell>
          <cell r="O25">
            <v>0.10508867999999963</v>
          </cell>
          <cell r="P25">
            <v>0.26753652759998314</v>
          </cell>
        </row>
        <row r="26">
          <cell r="M26">
            <v>1.0610324850000272</v>
          </cell>
          <cell r="N26">
            <v>0.35367749500000911</v>
          </cell>
          <cell r="O26">
            <v>0.36634500000000003</v>
          </cell>
          <cell r="P26">
            <v>2.5559450200000091</v>
          </cell>
        </row>
        <row r="27">
          <cell r="M27">
            <v>0.76937439375001082</v>
          </cell>
          <cell r="N27">
            <v>0.25645813125000366</v>
          </cell>
          <cell r="O27">
            <v>0.47584144999999989</v>
          </cell>
          <cell r="P27">
            <v>2.4993260250000189</v>
          </cell>
        </row>
      </sheetData>
      <sheetData sheetId="41">
        <row r="9">
          <cell r="O9">
            <v>1.0239051999999995</v>
          </cell>
        </row>
      </sheetData>
      <sheetData sheetId="42">
        <row r="9">
          <cell r="N9">
            <v>0.43998801446401503</v>
          </cell>
          <cell r="P9">
            <v>0.33382752000000099</v>
          </cell>
        </row>
        <row r="10">
          <cell r="M10">
            <v>1.2373297076400216</v>
          </cell>
          <cell r="N10">
            <v>0.46533949236000804</v>
          </cell>
          <cell r="O10">
            <v>0.42333200000001692</v>
          </cell>
          <cell r="P10">
            <v>0.38099880000001524</v>
          </cell>
        </row>
      </sheetData>
      <sheetData sheetId="43">
        <row r="9">
          <cell r="M9">
            <v>10.999137353343947</v>
          </cell>
          <cell r="N9">
            <v>3.3375901666559842</v>
          </cell>
          <cell r="O9">
            <v>1.2755783999999928</v>
          </cell>
          <cell r="P9">
            <v>1.5306940799999913</v>
          </cell>
        </row>
        <row r="10">
          <cell r="M10">
            <v>9.7467360252079267</v>
          </cell>
          <cell r="N10">
            <v>3.6655882147919718</v>
          </cell>
          <cell r="O10">
            <v>1.9082503999999991</v>
          </cell>
          <cell r="P10">
            <v>1.7174253599999993</v>
          </cell>
        </row>
        <row r="11">
          <cell r="M11">
            <v>21.156788240000093</v>
          </cell>
          <cell r="N11">
            <v>3.217391760000015</v>
          </cell>
          <cell r="O11">
            <v>4.8846000000000007</v>
          </cell>
          <cell r="P11">
            <v>3.4192200000000001</v>
          </cell>
        </row>
        <row r="12">
          <cell r="M12">
            <v>7.3210300799999928</v>
          </cell>
          <cell r="N12">
            <v>0.54448799999999953</v>
          </cell>
        </row>
        <row r="13">
          <cell r="M13">
            <v>4.567339212480019</v>
          </cell>
          <cell r="N13">
            <v>1.199503227520005</v>
          </cell>
          <cell r="O13">
            <v>0.60150360000000291</v>
          </cell>
          <cell r="P13">
            <v>0.66165396000000321</v>
          </cell>
        </row>
        <row r="14">
          <cell r="M14">
            <v>11.388352847999984</v>
          </cell>
          <cell r="N14">
            <v>1.6417991519999977</v>
          </cell>
          <cell r="O14">
            <v>1.0234400000000001</v>
          </cell>
          <cell r="P14">
            <v>0.71640800000000004</v>
          </cell>
        </row>
        <row r="15">
          <cell r="M15">
            <v>14.355623872000074</v>
          </cell>
          <cell r="N15">
            <v>2.298232128000012</v>
          </cell>
          <cell r="O15">
            <v>1.9538400000000002</v>
          </cell>
          <cell r="P15">
            <v>1.172304</v>
          </cell>
        </row>
        <row r="16">
          <cell r="N16">
            <v>3.2406690819200037</v>
          </cell>
          <cell r="O16">
            <v>0.93830840000000337</v>
          </cell>
          <cell r="P16">
            <v>0.84447756000000307</v>
          </cell>
        </row>
        <row r="17">
          <cell r="M17">
            <v>9.0195000000000078</v>
          </cell>
          <cell r="N17">
            <v>3.0065000000000026</v>
          </cell>
        </row>
        <row r="18">
          <cell r="M18">
            <v>9.7909292000000008</v>
          </cell>
          <cell r="N18">
            <v>1.6230708</v>
          </cell>
        </row>
        <row r="20">
          <cell r="M20">
            <v>5.2076575999999806</v>
          </cell>
          <cell r="N20">
            <v>1.3943423999999949</v>
          </cell>
        </row>
        <row r="21">
          <cell r="M21">
            <v>11.226000000000001</v>
          </cell>
          <cell r="N21">
            <v>3.742</v>
          </cell>
          <cell r="O21">
            <v>2.2610000000000001</v>
          </cell>
          <cell r="P21">
            <v>2.734</v>
          </cell>
        </row>
        <row r="22">
          <cell r="M22">
            <v>13.5216992043999</v>
          </cell>
          <cell r="N22">
            <v>2.6005127955999807</v>
          </cell>
          <cell r="O22">
            <v>2.65164</v>
          </cell>
          <cell r="P22">
            <v>1.8561479999999999</v>
          </cell>
        </row>
        <row r="23">
          <cell r="M23">
            <v>7.7138601946560383</v>
          </cell>
          <cell r="N23">
            <v>1.5620659653440077</v>
          </cell>
          <cell r="O23">
            <v>0.84945519999998909</v>
          </cell>
          <cell r="P23">
            <v>0.59461863999999232</v>
          </cell>
        </row>
        <row r="24">
          <cell r="M24">
            <v>4.3868505528000119</v>
          </cell>
          <cell r="N24">
            <v>1.4881334472000038</v>
          </cell>
          <cell r="O24">
            <v>0.36750799999999895</v>
          </cell>
          <cell r="P24">
            <v>0.36750799999999895</v>
          </cell>
        </row>
        <row r="25">
          <cell r="M25">
            <v>2.3398677197909956</v>
          </cell>
          <cell r="N25">
            <v>0.18301747020899967</v>
          </cell>
          <cell r="O25">
            <v>0.14444459999999953</v>
          </cell>
          <cell r="P25">
            <v>0.19500020999999937</v>
          </cell>
        </row>
        <row r="26">
          <cell r="M26">
            <v>5.4762468187499769</v>
          </cell>
          <cell r="N26">
            <v>1.8254156062499922</v>
          </cell>
          <cell r="O26">
            <v>0.32360474999999955</v>
          </cell>
          <cell r="P26">
            <v>0.87373282499999882</v>
          </cell>
        </row>
        <row r="27">
          <cell r="M27">
            <v>3.1118155687499955</v>
          </cell>
          <cell r="N27">
            <v>1.0372718562499985</v>
          </cell>
          <cell r="O27">
            <v>0.51654644999999999</v>
          </cell>
          <cell r="P27">
            <v>1.2913661249999999</v>
          </cell>
        </row>
      </sheetData>
      <sheetData sheetId="44"/>
      <sheetData sheetId="45">
        <row r="9">
          <cell r="M9">
            <v>18.714382453311995</v>
          </cell>
          <cell r="N9">
            <v>5.6787125066879991</v>
          </cell>
          <cell r="O9">
            <v>1.2285932000000039</v>
          </cell>
          <cell r="P9">
            <v>1.4743118400000046</v>
          </cell>
        </row>
        <row r="10">
          <cell r="M10">
            <v>17.812714944336026</v>
          </cell>
          <cell r="N10">
            <v>6.6990711356640098</v>
          </cell>
          <cell r="O10">
            <v>1.7137967999999961</v>
          </cell>
          <cell r="P10">
            <v>1.5424171199999965</v>
          </cell>
        </row>
        <row r="11">
          <cell r="M11">
            <v>32.325934479999944</v>
          </cell>
          <cell r="N11">
            <v>4.9159255199999921</v>
          </cell>
          <cell r="O11">
            <v>3.9542000000000002</v>
          </cell>
          <cell r="P11">
            <v>2.7679399999999998</v>
          </cell>
        </row>
        <row r="12">
          <cell r="M12">
            <v>9.2208611040000079</v>
          </cell>
          <cell r="N12">
            <v>0.68578440000000074</v>
          </cell>
        </row>
        <row r="13">
          <cell r="M13">
            <v>7.2128020060799978</v>
          </cell>
          <cell r="N13">
            <v>1.8942712339199999</v>
          </cell>
          <cell r="O13">
            <v>0.6061555999999988</v>
          </cell>
        </row>
        <row r="14">
          <cell r="M14">
            <v>18.22063109600002</v>
          </cell>
          <cell r="N14">
            <v>2.6267729040000027</v>
          </cell>
          <cell r="O14">
            <v>0.88388</v>
          </cell>
          <cell r="P14">
            <v>0.61871599999999993</v>
          </cell>
        </row>
        <row r="15">
          <cell r="M15">
            <v>24.615285791999952</v>
          </cell>
          <cell r="P15">
            <v>1.0327440000000001</v>
          </cell>
        </row>
        <row r="16">
          <cell r="M16">
            <v>14.33322753599993</v>
          </cell>
          <cell r="N16">
            <v>4.726915463999978</v>
          </cell>
          <cell r="O16">
            <v>0.94202999999999992</v>
          </cell>
          <cell r="P16">
            <v>0.847827</v>
          </cell>
        </row>
        <row r="17">
          <cell r="M17">
            <v>15.421499999999998</v>
          </cell>
          <cell r="N17">
            <v>5.1404999999999994</v>
          </cell>
        </row>
        <row r="18">
          <cell r="M18">
            <v>15.643399999999996</v>
          </cell>
        </row>
        <row r="20">
          <cell r="M20">
            <v>8.8385040000000323</v>
          </cell>
          <cell r="N20">
            <v>2.3664960000000086</v>
          </cell>
        </row>
        <row r="21">
          <cell r="M21">
            <v>25.634871150000013</v>
          </cell>
          <cell r="N21">
            <v>8.5449570500000043</v>
          </cell>
          <cell r="O21">
            <v>2.2027219999999956</v>
          </cell>
          <cell r="P21">
            <v>1.9824497999999962</v>
          </cell>
        </row>
        <row r="22">
          <cell r="M22">
            <v>23.103430709200129</v>
          </cell>
          <cell r="N22">
            <v>4.4432852908000244</v>
          </cell>
          <cell r="O22">
            <v>2.3725200000000002</v>
          </cell>
          <cell r="P22">
            <v>1.6607640000000001</v>
          </cell>
        </row>
        <row r="23">
          <cell r="M23">
            <v>13.53672093312</v>
          </cell>
          <cell r="N23">
            <v>2.7412022668799993</v>
          </cell>
          <cell r="O23">
            <v>0.70710400000001261</v>
          </cell>
          <cell r="P23">
            <v>0.49497280000000882</v>
          </cell>
        </row>
        <row r="24">
          <cell r="M24">
            <v>7.1402966476800085</v>
          </cell>
          <cell r="N24">
            <v>2.4221737523200022</v>
          </cell>
          <cell r="O24">
            <v>0.24376480000000045</v>
          </cell>
          <cell r="P24">
            <v>0.24376480000000045</v>
          </cell>
        </row>
        <row r="25">
          <cell r="M25">
            <v>3.6437873644620127</v>
          </cell>
          <cell r="N25">
            <v>0.28006221553800092</v>
          </cell>
          <cell r="O25">
            <v>0.12141720000000024</v>
          </cell>
          <cell r="P25">
            <v>0.16391322000000033</v>
          </cell>
        </row>
        <row r="26">
          <cell r="M26">
            <v>12.494279771250028</v>
          </cell>
          <cell r="N26">
            <v>4.164759923750009</v>
          </cell>
          <cell r="O26">
            <v>0.29836764999999932</v>
          </cell>
        </row>
        <row r="27">
          <cell r="M27">
            <v>7.2837615937499951</v>
          </cell>
          <cell r="N27">
            <v>2.4279205312499985</v>
          </cell>
          <cell r="O27">
            <v>0.38466224999999959</v>
          </cell>
          <cell r="P27">
            <v>0.96165562499999901</v>
          </cell>
        </row>
      </sheetData>
      <sheetData sheetId="46"/>
      <sheetData sheetId="47"/>
      <sheetData sheetId="48"/>
      <sheetData sheetId="49">
        <row r="9">
          <cell r="M9">
            <v>26.346703140000045</v>
          </cell>
          <cell r="N9">
            <v>8.782234380000018</v>
          </cell>
          <cell r="O9">
            <v>1.4500284000000034</v>
          </cell>
          <cell r="P9">
            <v>1.740034080000004</v>
          </cell>
        </row>
        <row r="10">
          <cell r="M10">
            <v>26.050530990000027</v>
          </cell>
          <cell r="N10">
            <v>8.6835103300000078</v>
          </cell>
          <cell r="O10">
            <v>2.1915571999999952</v>
          </cell>
          <cell r="P10">
            <v>1.9724014799999958</v>
          </cell>
        </row>
        <row r="11">
          <cell r="M11">
            <v>44.046014207999917</v>
          </cell>
          <cell r="N11">
            <v>6.6982417919999859</v>
          </cell>
          <cell r="O11">
            <v>5.3963199999999993</v>
          </cell>
          <cell r="P11">
            <v>3.7774239999999994</v>
          </cell>
        </row>
        <row r="12">
          <cell r="M12">
            <v>13.605573072000004</v>
          </cell>
          <cell r="N12">
            <v>1.0118892000000002</v>
          </cell>
        </row>
        <row r="13">
          <cell r="M13">
            <v>9.9954040348799804</v>
          </cell>
          <cell r="N13">
            <v>2.6250556051199951</v>
          </cell>
          <cell r="O13">
            <v>0.87597160000000185</v>
          </cell>
          <cell r="P13">
            <v>0.96356876000000213</v>
          </cell>
        </row>
        <row r="14">
          <cell r="M14">
            <v>25.3660146</v>
          </cell>
          <cell r="N14">
            <v>3.6568854000000002</v>
          </cell>
          <cell r="O14">
            <v>1.163</v>
          </cell>
          <cell r="P14">
            <v>0.81409999999999993</v>
          </cell>
        </row>
        <row r="15">
          <cell r="M15">
            <v>34.907662335999959</v>
          </cell>
          <cell r="N15">
            <v>5.5884656639999948</v>
          </cell>
          <cell r="O15">
            <v>2.13992</v>
          </cell>
          <cell r="P15">
            <v>1.283952</v>
          </cell>
        </row>
        <row r="16">
          <cell r="M16">
            <v>20.233182234880083</v>
          </cell>
          <cell r="N16">
            <v>6.6726452051200269</v>
          </cell>
          <cell r="O16">
            <v>0.91272239999999494</v>
          </cell>
          <cell r="P16">
            <v>0.82145015999999549</v>
          </cell>
        </row>
        <row r="17">
          <cell r="M17">
            <v>22.038</v>
          </cell>
          <cell r="N17">
            <v>7.3460000000000001</v>
          </cell>
        </row>
        <row r="18">
          <cell r="M18">
            <v>22.3125</v>
          </cell>
          <cell r="N18">
            <v>3.9375</v>
          </cell>
        </row>
        <row r="20">
          <cell r="M20">
            <v>12.331310399999985</v>
          </cell>
          <cell r="N20">
            <v>3.301689599999996</v>
          </cell>
        </row>
        <row r="21">
          <cell r="M21">
            <v>37.428594450000098</v>
          </cell>
          <cell r="N21">
            <v>12.476198150000032</v>
          </cell>
          <cell r="O21">
            <v>2.3748460000000087</v>
          </cell>
          <cell r="P21">
            <v>2.1373614000000081</v>
          </cell>
        </row>
        <row r="22">
          <cell r="M22">
            <v>33.879051799999928</v>
          </cell>
          <cell r="N22">
            <v>5.9786561999999872</v>
          </cell>
          <cell r="O22">
            <v>2.9307600000000003</v>
          </cell>
          <cell r="P22">
            <v>2.0515319999999999</v>
          </cell>
        </row>
        <row r="23">
          <cell r="M23">
            <v>20.172161579999969</v>
          </cell>
          <cell r="N23">
            <v>3.5597932199999947</v>
          </cell>
          <cell r="O23">
            <v>0.76804519999998899</v>
          </cell>
          <cell r="P23">
            <v>0.8</v>
          </cell>
        </row>
        <row r="24">
          <cell r="M24">
            <v>11.022061439999991</v>
          </cell>
          <cell r="N24">
            <v>2.7555153599999977</v>
          </cell>
          <cell r="O24">
            <v>0.27121160000000188</v>
          </cell>
          <cell r="P24">
            <v>0.27121160000000188</v>
          </cell>
        </row>
        <row r="25">
          <cell r="M25">
            <v>4.2138355508999981</v>
          </cell>
          <cell r="N25">
            <v>1.4347191290999994</v>
          </cell>
          <cell r="O25">
            <v>0.14235120000000023</v>
          </cell>
          <cell r="P25">
            <v>0.19217412000000031</v>
          </cell>
        </row>
        <row r="26">
          <cell r="M26">
            <v>17.171167994999983</v>
          </cell>
          <cell r="N26">
            <v>5.723722664999995</v>
          </cell>
          <cell r="O26">
            <v>0.40867820000000088</v>
          </cell>
          <cell r="P26">
            <v>1.1034311400000025</v>
          </cell>
        </row>
        <row r="27">
          <cell r="M27">
            <v>10.189041543749997</v>
          </cell>
          <cell r="N27">
            <v>3.3963471812499995</v>
          </cell>
          <cell r="O27">
            <v>0.51817465000000074</v>
          </cell>
          <cell r="P27">
            <v>1.2954366250000018</v>
          </cell>
        </row>
      </sheetData>
      <sheetData sheetId="50">
        <row r="9">
          <cell r="M9">
            <v>24.580136940000006</v>
          </cell>
          <cell r="N9">
            <v>8.1933789800000003</v>
          </cell>
          <cell r="O9">
            <v>1.3988563999999972</v>
          </cell>
          <cell r="P9">
            <v>1.6786276799999966</v>
          </cell>
        </row>
        <row r="10">
          <cell r="M10">
            <v>23.767563869999975</v>
          </cell>
          <cell r="N10">
            <v>7.9225212899999926</v>
          </cell>
          <cell r="O10">
            <v>1.9273236000000031</v>
          </cell>
          <cell r="P10">
            <v>1.7345912400000028</v>
          </cell>
        </row>
        <row r="11">
          <cell r="M11">
            <v>40.707540384000019</v>
          </cell>
          <cell r="N11">
            <v>6.1905476160000035</v>
          </cell>
          <cell r="O11">
            <v>5.4893600000000005</v>
          </cell>
          <cell r="P11">
            <v>3.842552</v>
          </cell>
        </row>
        <row r="12">
          <cell r="M12">
            <v>12.780178320000015</v>
          </cell>
          <cell r="N12">
            <v>0.95050200000000129</v>
          </cell>
        </row>
        <row r="13">
          <cell r="M13">
            <v>9.5929511040000151</v>
          </cell>
          <cell r="N13">
            <v>2.5193608960000042</v>
          </cell>
          <cell r="O13">
            <v>0.65127999999999997</v>
          </cell>
          <cell r="P13">
            <v>0.71640800000000004</v>
          </cell>
        </row>
        <row r="14">
          <cell r="M14">
            <v>23.658512264000017</v>
          </cell>
          <cell r="N14">
            <v>3.4107237360000022</v>
          </cell>
          <cell r="O14">
            <v>0.97692000000000012</v>
          </cell>
          <cell r="P14">
            <v>0.68384400000000001</v>
          </cell>
        </row>
        <row r="15">
          <cell r="M15">
            <v>32.941323104000006</v>
          </cell>
          <cell r="N15">
            <v>5.273668896000002</v>
          </cell>
          <cell r="O15">
            <v>2.0468800000000003</v>
          </cell>
          <cell r="P15">
            <v>1.2281280000000001</v>
          </cell>
        </row>
        <row r="16">
          <cell r="M16">
            <v>18.474037388159925</v>
          </cell>
          <cell r="N16">
            <v>6.0925016918399759</v>
          </cell>
          <cell r="O16">
            <v>1.1439267999999962</v>
          </cell>
          <cell r="P16">
            <v>1.0295341199999966</v>
          </cell>
        </row>
        <row r="17">
          <cell r="M17">
            <v>20.822999999999997</v>
          </cell>
          <cell r="N17">
            <v>6.9409999999999989</v>
          </cell>
        </row>
        <row r="18">
          <cell r="M18">
            <v>20.336250000000003</v>
          </cell>
          <cell r="N18">
            <v>3.5887500000000006</v>
          </cell>
        </row>
        <row r="20">
          <cell r="M20">
            <v>11.280359999999991</v>
          </cell>
          <cell r="N20">
            <v>3.1816399999999976</v>
          </cell>
        </row>
        <row r="21">
          <cell r="M21">
            <v>34.544163239999904</v>
          </cell>
          <cell r="N21">
            <v>11.514721079999969</v>
          </cell>
          <cell r="O21">
            <v>1.970587200000006</v>
          </cell>
          <cell r="P21">
            <v>1.7735284800000055</v>
          </cell>
        </row>
        <row r="22">
          <cell r="M22">
            <v>31.132773199999981</v>
          </cell>
          <cell r="N22">
            <v>5.4940187999999957</v>
          </cell>
          <cell r="O22">
            <v>2.8842400000000001</v>
          </cell>
          <cell r="P22">
            <v>2.0189680000000001</v>
          </cell>
        </row>
        <row r="23">
          <cell r="M23">
            <v>18.630403360000056</v>
          </cell>
          <cell r="N23">
            <v>3.28771824000001</v>
          </cell>
          <cell r="O23">
            <v>0.81875199999999571</v>
          </cell>
          <cell r="P23">
            <v>0.57312639999999693</v>
          </cell>
        </row>
        <row r="24">
          <cell r="M24">
            <v>10.040675200000027</v>
          </cell>
          <cell r="N24">
            <v>2.5101688000000069</v>
          </cell>
          <cell r="O24">
            <v>0.23957799999999896</v>
          </cell>
          <cell r="P24">
            <v>0.23957799999999896</v>
          </cell>
        </row>
        <row r="25">
          <cell r="M25">
            <v>3.976487462505002</v>
          </cell>
          <cell r="N25">
            <v>1.3355020634950006</v>
          </cell>
          <cell r="O25">
            <v>4.7310839999999812E-2</v>
          </cell>
          <cell r="P25">
            <v>6.3869633999999759E-2</v>
          </cell>
        </row>
        <row r="26">
          <cell r="M26">
            <v>15.686571149999978</v>
          </cell>
          <cell r="N26">
            <v>5.2288570499999931</v>
          </cell>
          <cell r="O26">
            <v>0.4396140000000005</v>
          </cell>
          <cell r="P26">
            <v>1.1869578000000014</v>
          </cell>
        </row>
        <row r="27">
          <cell r="M27">
            <v>9.9981324187499965</v>
          </cell>
          <cell r="N27">
            <v>3.3327108062499988</v>
          </cell>
          <cell r="O27">
            <v>0.46118764999999939</v>
          </cell>
          <cell r="P27">
            <v>1.1529691249999985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0"/>
      <sheetName val="nov 2010"/>
      <sheetName val="okt 2010 KOPĀ"/>
      <sheetName val="okt 2010(ar apkuri)"/>
      <sheetName val="okt 2010(bez apkures)"/>
      <sheetName val="septembris 2010 "/>
      <sheetName val="augusts 2010"/>
      <sheetName val="JŪLIJS 2010"/>
      <sheetName val="JŪNIJS 2010"/>
      <sheetName val="MAIJS 2010 KOPĀ"/>
      <sheetName val="MAIJS 2010 (2)"/>
      <sheetName val="MAIJS 2010"/>
      <sheetName val="APRĪLIS 2010"/>
      <sheetName val="MARTS 2010"/>
      <sheetName val="SALĪDZ."/>
      <sheetName val="FEBRUĀRIS 2010"/>
      <sheetName val="salīdzināšanai"/>
      <sheetName val="JANVĀRIS 2010"/>
      <sheetName val="DECEMBRIS 09"/>
      <sheetName val="NOVEMBRIS 09"/>
      <sheetName val="oktobris 09 kopā"/>
      <sheetName val="oktobris 09 2"/>
      <sheetName val="oktobris 09 1"/>
      <sheetName val="sept09"/>
      <sheetName val="aug09"/>
      <sheetName val="jul09"/>
      <sheetName val=" 2010 salīdz"/>
      <sheetName val="jun09"/>
      <sheetName val="maijs09 (3)"/>
      <sheetName val="maijs09 (2)"/>
      <sheetName val="maijs09"/>
      <sheetName val="apr09"/>
      <sheetName val="marts09 (2)"/>
      <sheetName val="marts09"/>
      <sheetName val="febr09 (vidējais)"/>
      <sheetName val="febr09 (01. - 23.)"/>
      <sheetName val="febr09 (21.-01.)"/>
      <sheetName val="febr09"/>
      <sheetName val="janv09"/>
      <sheetName val="KOPSAVILKUMS 2008"/>
      <sheetName val="dec08"/>
      <sheetName val="nov08 (2)"/>
      <sheetName val="nov08"/>
      <sheetName val="okt08"/>
      <sheetName val="sept08 īstais"/>
      <sheetName val="sept08"/>
      <sheetName val="aug08"/>
      <sheetName val="jul08"/>
      <sheetName val="jūn08 (2)"/>
      <sheetName val="jūn08"/>
      <sheetName val="maijs08 (istais)"/>
      <sheetName val="maijs08"/>
      <sheetName val="apr08 (2)"/>
      <sheetName val="apr08"/>
      <sheetName val="marts08"/>
      <sheetName val="febr08"/>
      <sheetName val="janv08"/>
      <sheetName val="dec07"/>
      <sheetName val="nov07"/>
      <sheetName val="okt07 "/>
      <sheetName val="sept07 2"/>
      <sheetName val="veidlapa "/>
      <sheetName val="sept07"/>
      <sheetName val="aug07"/>
      <sheetName val="jul07"/>
      <sheetName val="jun07"/>
      <sheetName val="maijs07"/>
      <sheetName val="apr07"/>
      <sheetName val="marts07"/>
      <sheetName val="febr07"/>
      <sheetName val="janv07"/>
      <sheetName val="Kopsavilkums"/>
      <sheetName val="dec06"/>
      <sheetName val="nov06"/>
      <sheetName val=" okt06"/>
      <sheetName val="sept06"/>
      <sheetName val="aug06"/>
      <sheetName val="jūlijs06"/>
      <sheetName val="jūnijs06"/>
      <sheetName val="maijs06"/>
      <sheetName val="apr06"/>
      <sheetName val="marts06"/>
      <sheetName val="febr06"/>
      <sheetName val="janv06"/>
      <sheetName val="dec05"/>
      <sheetName val="novembris"/>
      <sheetName val="decembris"/>
      <sheetName val="Lapa3"/>
      <sheetName val="lapa"/>
      <sheetName val="novembris 09 "/>
    </sheetNames>
    <sheetDataSet>
      <sheetData sheetId="0">
        <row r="4">
          <cell r="N4">
            <v>12.113287199999998</v>
          </cell>
          <cell r="O4">
            <v>0.91175280000000014</v>
          </cell>
          <cell r="P4">
            <v>0.53498000000000001</v>
          </cell>
          <cell r="Q4">
            <v>0.53498000000000001</v>
          </cell>
        </row>
        <row r="5">
          <cell r="N5">
            <v>43.649240096000121</v>
          </cell>
          <cell r="O5">
            <v>13.558151904000038</v>
          </cell>
          <cell r="P5">
            <v>3.0703200000000002</v>
          </cell>
          <cell r="Q5">
            <v>2.7632880000000002</v>
          </cell>
        </row>
        <row r="6">
          <cell r="N6">
            <v>23.750101386399869</v>
          </cell>
          <cell r="O6">
            <v>8.1292293335999535</v>
          </cell>
          <cell r="P6">
            <v>1.1555567999999963</v>
          </cell>
          <cell r="Q6">
            <v>1.271112479999996</v>
          </cell>
        </row>
        <row r="7">
          <cell r="N7">
            <v>25.331236049360072</v>
          </cell>
          <cell r="O7">
            <v>7.8161547506400222</v>
          </cell>
          <cell r="P7">
            <v>1.4211860000000085</v>
          </cell>
          <cell r="Q7">
            <v>1.7054232000000102</v>
          </cell>
        </row>
        <row r="8">
          <cell r="N8">
            <v>25.404935347455943</v>
          </cell>
          <cell r="O8">
            <v>7.7089011325439829</v>
          </cell>
          <cell r="P8">
            <v>1.3528015999999965</v>
          </cell>
          <cell r="Q8">
            <v>1.6233619199999958</v>
          </cell>
        </row>
        <row r="9">
          <cell r="N9">
            <v>24.034632791519947</v>
          </cell>
          <cell r="O9">
            <v>9.0390328084799805</v>
          </cell>
          <cell r="P9">
            <v>2.2701760000000086</v>
          </cell>
          <cell r="Q9">
            <v>2.0431584000000078</v>
          </cell>
        </row>
        <row r="10">
          <cell r="N10">
            <v>41.733099744000185</v>
          </cell>
          <cell r="O10">
            <v>6.3465082560000283</v>
          </cell>
          <cell r="P10">
            <v>4.0937600000000005</v>
          </cell>
          <cell r="Q10">
            <v>2.8656320000000002</v>
          </cell>
        </row>
        <row r="11">
          <cell r="N11">
            <v>2.0741600879999802</v>
          </cell>
          <cell r="O11">
            <v>0.23996279999999767</v>
          </cell>
        </row>
        <row r="12">
          <cell r="N12">
            <v>7.9</v>
          </cell>
        </row>
        <row r="13">
          <cell r="N13">
            <v>10.383939434879968</v>
          </cell>
          <cell r="O13">
            <v>2.7270952051199915</v>
          </cell>
          <cell r="P13">
            <v>0.58522160000000722</v>
          </cell>
          <cell r="Q13">
            <v>0.64374376000000799</v>
          </cell>
        </row>
        <row r="14">
          <cell r="N14">
            <v>24.774029927999948</v>
          </cell>
          <cell r="O14">
            <v>3.5715420719999926</v>
          </cell>
          <cell r="P14">
            <v>0.79083999999999999</v>
          </cell>
          <cell r="Q14">
            <v>0.55358799999999997</v>
          </cell>
        </row>
        <row r="15">
          <cell r="N15">
            <v>34.441106559999952</v>
          </cell>
          <cell r="O15">
            <v>5.5137734399999934</v>
          </cell>
          <cell r="P15">
            <v>1.6282000000000001</v>
          </cell>
          <cell r="Q15">
            <v>0.97692000000000001</v>
          </cell>
        </row>
        <row r="16">
          <cell r="N16">
            <v>19.223325375360009</v>
          </cell>
          <cell r="O16">
            <v>6.339607304640003</v>
          </cell>
          <cell r="P16">
            <v>0.80898280000000466</v>
          </cell>
          <cell r="Q16">
            <v>0.72808452000000423</v>
          </cell>
        </row>
        <row r="17">
          <cell r="N17">
            <v>21.02924999999999</v>
          </cell>
          <cell r="O17">
            <v>7.0097499999999968</v>
          </cell>
        </row>
        <row r="18">
          <cell r="N18">
            <v>21.224545399999997</v>
          </cell>
          <cell r="O18">
            <v>3.5184545999999992</v>
          </cell>
        </row>
        <row r="20">
          <cell r="N20">
            <v>13.008100799999989</v>
          </cell>
          <cell r="O20">
            <v>3.4828991999999968</v>
          </cell>
        </row>
        <row r="21">
          <cell r="N21">
            <v>35.81372633731209</v>
          </cell>
          <cell r="O21">
            <v>5.5942125426880134</v>
          </cell>
          <cell r="P21">
            <v>1.6244784000000034</v>
          </cell>
          <cell r="Q21">
            <v>1.2995827200000027</v>
          </cell>
        </row>
        <row r="22">
          <cell r="N22">
            <v>29.466090712399918</v>
          </cell>
          <cell r="O22">
            <v>5.6669612875999862</v>
          </cell>
          <cell r="P22">
            <v>2.1864400000000002</v>
          </cell>
          <cell r="Q22">
            <v>1.530508</v>
          </cell>
        </row>
        <row r="23">
          <cell r="N23">
            <v>19.175154509649495</v>
          </cell>
          <cell r="O23">
            <v>3.8829918463503788</v>
          </cell>
          <cell r="P23">
            <v>0.78344332000000005</v>
          </cell>
          <cell r="Q23">
            <v>0.548410324</v>
          </cell>
        </row>
        <row r="24">
          <cell r="N24">
            <v>9.739830549120029</v>
          </cell>
          <cell r="O24">
            <v>3.3040030508800093</v>
          </cell>
          <cell r="P24">
            <v>0.33308319999999858</v>
          </cell>
          <cell r="Q24">
            <v>0.33308319999999858</v>
          </cell>
        </row>
        <row r="25">
          <cell r="N25">
            <v>7.4008498989822238</v>
          </cell>
          <cell r="O25">
            <v>0.39854929901780128</v>
          </cell>
          <cell r="P25">
            <v>6.2383320000000381E-2</v>
          </cell>
          <cell r="Q25">
            <v>8.421748200000051E-2</v>
          </cell>
        </row>
        <row r="26">
          <cell r="N26">
            <v>16.487711853749946</v>
          </cell>
          <cell r="O26">
            <v>5.4959039512499821</v>
          </cell>
          <cell r="P26">
            <v>0.39361735000000297</v>
          </cell>
          <cell r="Q26">
            <v>1.0627668450000081</v>
          </cell>
        </row>
        <row r="27">
          <cell r="N27">
            <v>9.9231333749999866</v>
          </cell>
          <cell r="O27">
            <v>3.3077111249999955</v>
          </cell>
          <cell r="P27">
            <v>0.43147300000000094</v>
          </cell>
          <cell r="Q27">
            <v>1.0786825000000024</v>
          </cell>
        </row>
      </sheetData>
      <sheetData sheetId="1">
        <row r="4">
          <cell r="N4">
            <v>7.3312896960000034</v>
          </cell>
          <cell r="O4">
            <v>0.55181750400000029</v>
          </cell>
          <cell r="P4">
            <v>0.73594639999999711</v>
          </cell>
          <cell r="Q4">
            <v>0.73594639999999711</v>
          </cell>
        </row>
        <row r="5">
          <cell r="N5">
            <v>27.413875831999739</v>
          </cell>
          <cell r="O5">
            <v>8.51518816799992</v>
          </cell>
          <cell r="P5">
            <v>3.34944</v>
          </cell>
          <cell r="Q5">
            <v>3.0144959999999998</v>
          </cell>
        </row>
        <row r="6">
          <cell r="N6">
            <v>13.852123885600033</v>
          </cell>
          <cell r="O6">
            <v>4.7413309944000099</v>
          </cell>
          <cell r="P6">
            <v>1.3193071999999955</v>
          </cell>
          <cell r="Q6">
            <v>1.4512379199999952</v>
          </cell>
        </row>
        <row r="7">
          <cell r="N7">
            <v>12.635580715727901</v>
          </cell>
          <cell r="O7">
            <v>3.8988091242719696</v>
          </cell>
          <cell r="P7">
            <v>1.5998227999999943</v>
          </cell>
          <cell r="Q7">
            <v>1.9197873599999931</v>
          </cell>
        </row>
        <row r="8">
          <cell r="N8">
            <v>14.687636647488109</v>
          </cell>
          <cell r="O8">
            <v>4.456832392512033</v>
          </cell>
          <cell r="P8">
            <v>1.3997868000000069</v>
          </cell>
          <cell r="Q8">
            <v>1.6797441600000083</v>
          </cell>
        </row>
        <row r="9">
          <cell r="N9">
            <v>13.713109360859992</v>
          </cell>
          <cell r="O9">
            <v>5.1572764391399959</v>
          </cell>
          <cell r="P9">
            <v>1.7282180000000045</v>
          </cell>
          <cell r="Q9">
            <v>1.5553962000000041</v>
          </cell>
        </row>
        <row r="10">
          <cell r="N10">
            <v>24.670670976000029</v>
          </cell>
          <cell r="O10">
            <v>3.7517610240000043</v>
          </cell>
          <cell r="P10">
            <v>4.7450400000000004</v>
          </cell>
          <cell r="Q10">
            <v>3.3215280000000003</v>
          </cell>
        </row>
        <row r="11">
          <cell r="N11">
            <v>1.2472405920000038</v>
          </cell>
          <cell r="O11">
            <v>0.14429520000000046</v>
          </cell>
        </row>
        <row r="12">
          <cell r="N12">
            <v>4.2709999999999999</v>
          </cell>
        </row>
        <row r="13">
          <cell r="N13">
            <v>5.6165201769600284</v>
          </cell>
          <cell r="O13">
            <v>1.4750457030400077</v>
          </cell>
          <cell r="P13">
            <v>0.65639719999999535</v>
          </cell>
          <cell r="Q13">
            <v>0.72203691999999497</v>
          </cell>
        </row>
        <row r="14">
          <cell r="N14">
            <v>14.131111679999998</v>
          </cell>
          <cell r="O14">
            <v>2.0372083200000004</v>
          </cell>
          <cell r="P14">
            <v>0.9304</v>
          </cell>
          <cell r="Q14">
            <v>0.65127999999999997</v>
          </cell>
        </row>
        <row r="15">
          <cell r="N15">
            <v>19.663681951999951</v>
          </cell>
          <cell r="O15">
            <v>3.1480140479999927</v>
          </cell>
          <cell r="P15">
            <v>2.1864400000000002</v>
          </cell>
          <cell r="Q15">
            <v>1.3118640000000001</v>
          </cell>
        </row>
        <row r="16">
          <cell r="N16">
            <v>11.157741133440004</v>
          </cell>
          <cell r="O16">
            <v>3.6796805865600009</v>
          </cell>
          <cell r="P16">
            <v>0.87504119999999752</v>
          </cell>
          <cell r="Q16">
            <v>0.78753707999999778</v>
          </cell>
        </row>
        <row r="17">
          <cell r="N17">
            <v>13.905749999999998</v>
          </cell>
          <cell r="O17">
            <v>4.6352499999999992</v>
          </cell>
        </row>
        <row r="18">
          <cell r="N18">
            <v>15.335748399999988</v>
          </cell>
        </row>
        <row r="20">
          <cell r="N20">
            <v>8.2429599999999912</v>
          </cell>
          <cell r="O20">
            <v>2.2070399999999979</v>
          </cell>
        </row>
        <row r="21">
          <cell r="N21">
            <v>20.863168932887952</v>
          </cell>
          <cell r="O21">
            <v>3.2588901871119926</v>
          </cell>
          <cell r="P21">
            <v>1.8994115999999968</v>
          </cell>
          <cell r="Q21">
            <v>1.5195292799999975</v>
          </cell>
        </row>
        <row r="22">
          <cell r="N22">
            <v>17.746442456800054</v>
          </cell>
          <cell r="O22">
            <v>3.4130215432000104</v>
          </cell>
          <cell r="P22">
            <v>2.5120800000000001</v>
          </cell>
          <cell r="Q22">
            <v>1.758456</v>
          </cell>
        </row>
        <row r="23">
          <cell r="N23">
            <v>11.84835218988963</v>
          </cell>
          <cell r="O23">
            <v>2.3993055661104061</v>
          </cell>
          <cell r="P23">
            <v>0.86020132000000016</v>
          </cell>
          <cell r="Q23">
            <v>0.60214092400000008</v>
          </cell>
        </row>
        <row r="24">
          <cell r="N24">
            <v>5.6794844277599825</v>
          </cell>
          <cell r="O24">
            <v>1.9266283722399939</v>
          </cell>
          <cell r="P24">
            <v>0.46194359999999768</v>
          </cell>
          <cell r="Q24">
            <v>0.46194359999999768</v>
          </cell>
        </row>
        <row r="25">
          <cell r="N25">
            <v>4.4459125918745555</v>
          </cell>
          <cell r="O25">
            <v>0.23942052212539763</v>
          </cell>
          <cell r="P25">
            <v>8.6666759999999718E-2</v>
          </cell>
          <cell r="Q25">
            <v>0.11700012599999962</v>
          </cell>
        </row>
        <row r="26">
          <cell r="N26">
            <v>9.6978280312500331</v>
          </cell>
          <cell r="O26">
            <v>3.2326093437500112</v>
          </cell>
          <cell r="P26">
            <v>0.53934125000000011</v>
          </cell>
          <cell r="Q26">
            <v>1.4562213750000004</v>
          </cell>
        </row>
        <row r="27">
          <cell r="N27">
            <v>5.947821750000033</v>
          </cell>
          <cell r="O27">
            <v>1.9826072500000111</v>
          </cell>
          <cell r="P27">
            <v>0.53730599999999717</v>
          </cell>
          <cell r="Q27">
            <v>1.343264999999993</v>
          </cell>
        </row>
      </sheetData>
      <sheetData sheetId="2">
        <row r="4">
          <cell r="N4">
            <v>3.8457769199999738</v>
          </cell>
          <cell r="O4">
            <v>0.28946707999999804</v>
          </cell>
          <cell r="P4">
            <v>0.69779999999999998</v>
          </cell>
          <cell r="Q4">
            <v>0.39895599999999937</v>
          </cell>
        </row>
        <row r="5">
          <cell r="N5">
            <v>11.315564679999978</v>
          </cell>
          <cell r="O5">
            <v>3.5147953199999926</v>
          </cell>
          <cell r="P5">
            <v>3.2098800000000001</v>
          </cell>
          <cell r="Q5">
            <v>5.605760000000215</v>
          </cell>
        </row>
        <row r="6">
          <cell r="N6">
            <v>7.9756640731999857</v>
          </cell>
          <cell r="O6">
            <v>2.7299252867999959</v>
          </cell>
          <cell r="P6">
            <v>1.3202376000000049</v>
          </cell>
          <cell r="Q6">
            <v>2.5531730399999639</v>
          </cell>
        </row>
        <row r="7">
          <cell r="N7">
            <v>5.8190818440639855</v>
          </cell>
          <cell r="O7">
            <v>1.7955240759359949</v>
          </cell>
          <cell r="P7">
            <v>1.4830576000000051</v>
          </cell>
          <cell r="Q7">
            <v>3.5253364800000622</v>
          </cell>
        </row>
        <row r="8">
          <cell r="N8">
            <v>8.462776362879918</v>
          </cell>
          <cell r="O8">
            <v>2.5679540371199749</v>
          </cell>
          <cell r="P8">
            <v>1.3742007999999983</v>
          </cell>
          <cell r="Q8">
            <v>2.9800688000001001</v>
          </cell>
        </row>
        <row r="9">
          <cell r="N9">
            <v>7.3883466914399492</v>
          </cell>
          <cell r="O9">
            <v>2.7786365085599805</v>
          </cell>
          <cell r="P9">
            <v>1.6477383999999824</v>
          </cell>
          <cell r="Q9">
            <v>2.8372784000001317</v>
          </cell>
        </row>
        <row r="10">
          <cell r="N10">
            <v>11.285204783999642</v>
          </cell>
          <cell r="O10">
            <v>1.7161832159999457</v>
          </cell>
          <cell r="P10">
            <v>4.4193999999999996</v>
          </cell>
          <cell r="Q10">
            <v>7.276212000000073</v>
          </cell>
        </row>
        <row r="11">
          <cell r="N11">
            <v>0.9397505519999948</v>
          </cell>
          <cell r="O11">
            <v>0.10872119999999939</v>
          </cell>
        </row>
        <row r="12">
          <cell r="N12">
            <v>2.5846020287999907</v>
          </cell>
          <cell r="O12">
            <v>0.67878437119999768</v>
          </cell>
          <cell r="P12">
            <v>0.62290280000000475</v>
          </cell>
          <cell r="Q12">
            <v>0.8937107999999796</v>
          </cell>
        </row>
        <row r="13">
          <cell r="N13">
            <v>8.214065256000012</v>
          </cell>
          <cell r="O13">
            <v>1.1841787440000018</v>
          </cell>
          <cell r="P13">
            <v>0.88388</v>
          </cell>
          <cell r="Q13">
            <v>1.7678760000000544</v>
          </cell>
        </row>
        <row r="14">
          <cell r="N14">
            <v>13.67053385599996</v>
          </cell>
          <cell r="O14">
            <v>2.1885541439999936</v>
          </cell>
          <cell r="P14">
            <v>1.3490800000000001</v>
          </cell>
          <cell r="Q14">
            <v>1.1918320000001366</v>
          </cell>
        </row>
        <row r="15">
          <cell r="N15">
            <v>8.0510936531200343</v>
          </cell>
          <cell r="O15">
            <v>2.655147906880011</v>
          </cell>
          <cell r="P15">
            <v>0.79735280000000475</v>
          </cell>
          <cell r="Q15">
            <v>1.4364056400000049</v>
          </cell>
        </row>
        <row r="16">
          <cell r="N16">
            <v>8.6722499999999911</v>
          </cell>
          <cell r="O16">
            <v>2.890749999999997</v>
          </cell>
        </row>
        <row r="17">
          <cell r="N17">
            <v>9.6691216000000413</v>
          </cell>
          <cell r="O17">
            <v>1.6028784000000067</v>
          </cell>
        </row>
        <row r="19">
          <cell r="N19">
            <v>4.7288560000000039</v>
          </cell>
          <cell r="O19">
            <v>1.266144000000001</v>
          </cell>
        </row>
        <row r="20">
          <cell r="N20">
            <v>12.125279354328022</v>
          </cell>
          <cell r="O20">
            <v>1.8940053656720033</v>
          </cell>
          <cell r="Q20">
            <v>2.6747796800000962</v>
          </cell>
        </row>
        <row r="21">
          <cell r="N21">
            <v>10.753029731600083</v>
          </cell>
          <cell r="O21">
            <v>2.068038268400016</v>
          </cell>
          <cell r="P21">
            <v>2.0468800000000003</v>
          </cell>
          <cell r="Q21">
            <v>2.3020519999999722</v>
          </cell>
        </row>
        <row r="22">
          <cell r="N22">
            <v>7.5990477489695243</v>
          </cell>
          <cell r="O22">
            <v>1.5388163070303846</v>
          </cell>
          <cell r="P22">
            <v>0.74762292000000075</v>
          </cell>
          <cell r="Q22">
            <v>0.9745130239999904</v>
          </cell>
        </row>
        <row r="23">
          <cell r="N23">
            <v>3.9447653244000556</v>
          </cell>
          <cell r="O23">
            <v>1.3381666756000183</v>
          </cell>
          <cell r="P23">
            <v>0.32191840000000338</v>
          </cell>
          <cell r="Q23">
            <v>0.39514959999992361</v>
          </cell>
        </row>
        <row r="24">
          <cell r="N24">
            <v>2.26920028933863</v>
          </cell>
          <cell r="O24">
            <v>0.12220058466140164</v>
          </cell>
          <cell r="P24">
            <v>7.4943719999999658E-2</v>
          </cell>
          <cell r="Q24">
            <v>0.27865540599997307</v>
          </cell>
        </row>
        <row r="25">
          <cell r="N25">
            <v>6.1663160474999863</v>
          </cell>
          <cell r="O25">
            <v>2.0554386824999953</v>
          </cell>
          <cell r="P25">
            <v>0.48886704999999964</v>
          </cell>
          <cell r="Q25">
            <v>1.8403782199999501</v>
          </cell>
        </row>
        <row r="26">
          <cell r="N26">
            <v>3.2787810937499953</v>
          </cell>
          <cell r="O26">
            <v>1.0929270312499986</v>
          </cell>
          <cell r="P26">
            <v>0.50596315000000258</v>
          </cell>
          <cell r="Q26">
            <v>1.9203287250000058</v>
          </cell>
        </row>
      </sheetData>
      <sheetData sheetId="3"/>
      <sheetData sheetId="4"/>
      <sheetData sheetId="5">
        <row r="4">
          <cell r="P4">
            <v>0.76013680000000683</v>
          </cell>
          <cell r="Q4">
            <v>0.95586320000000136</v>
          </cell>
        </row>
        <row r="5">
          <cell r="P5">
            <v>3.3029199999999999</v>
          </cell>
          <cell r="Q5">
            <v>6.9490799999999524</v>
          </cell>
        </row>
        <row r="6">
          <cell r="P6">
            <v>1.3179115999999966</v>
          </cell>
          <cell r="Q6">
            <v>3.8190884000001741</v>
          </cell>
        </row>
        <row r="7">
          <cell r="P7">
            <v>1.3048860000000087</v>
          </cell>
          <cell r="Q7">
            <v>4.5861140000000677</v>
          </cell>
        </row>
        <row r="8">
          <cell r="P8">
            <v>1.4793360000000084</v>
          </cell>
          <cell r="Q8">
            <v>4.6776639999999166</v>
          </cell>
        </row>
        <row r="9">
          <cell r="P9">
            <v>1.8114888000000027</v>
          </cell>
          <cell r="Q9">
            <v>3.4785111999999607</v>
          </cell>
        </row>
        <row r="10">
          <cell r="P10">
            <v>4.6985200000000003</v>
          </cell>
          <cell r="Q10">
            <v>9.674480000000047</v>
          </cell>
        </row>
        <row r="13">
          <cell r="P13">
            <v>0.62104199999999588</v>
          </cell>
          <cell r="Q13">
            <v>1.0289580000000382</v>
          </cell>
        </row>
        <row r="14">
          <cell r="P14">
            <v>1.1164799999999999</v>
          </cell>
          <cell r="Q14">
            <v>1.1335200000000001</v>
          </cell>
        </row>
        <row r="15">
          <cell r="P15">
            <v>1.8142799999999999</v>
          </cell>
          <cell r="Q15">
            <v>1.7657199999999273</v>
          </cell>
        </row>
        <row r="16">
          <cell r="Q16">
            <v>2.8665923999999281</v>
          </cell>
        </row>
        <row r="21">
          <cell r="P21">
            <v>1.8249796000000007</v>
          </cell>
          <cell r="Q21">
            <v>4.1750203999999993</v>
          </cell>
        </row>
        <row r="22">
          <cell r="P22">
            <v>2.27948</v>
          </cell>
          <cell r="Q22">
            <v>3.4305200000000364</v>
          </cell>
        </row>
        <row r="23">
          <cell r="P23">
            <v>0.8842521599999994</v>
          </cell>
          <cell r="Q23">
            <v>2.4857478400001187</v>
          </cell>
        </row>
        <row r="24">
          <cell r="P24">
            <v>0.36378639999999707</v>
          </cell>
          <cell r="Q24">
            <v>0.95621360000005295</v>
          </cell>
        </row>
        <row r="25">
          <cell r="P25">
            <v>3.8099879999999857E-2</v>
          </cell>
          <cell r="Q25">
            <v>0.47390012000000059</v>
          </cell>
        </row>
        <row r="26">
          <cell r="P26">
            <v>0.49660099999999724</v>
          </cell>
          <cell r="Q26">
            <v>3.0163990000000362</v>
          </cell>
        </row>
        <row r="27">
          <cell r="P27">
            <v>0.54259764999999704</v>
          </cell>
          <cell r="Q27">
            <v>2.4664023499999606</v>
          </cell>
        </row>
      </sheetData>
      <sheetData sheetId="6">
        <row r="4">
          <cell r="P4">
            <v>0.65593199999999585</v>
          </cell>
          <cell r="Q4">
            <v>0.91606800000000688</v>
          </cell>
        </row>
        <row r="5">
          <cell r="P5">
            <v>2.8842400000000001</v>
          </cell>
          <cell r="Q5">
            <v>5.9447600000001781</v>
          </cell>
        </row>
        <row r="6">
          <cell r="P6">
            <v>1.2290584000000035</v>
          </cell>
          <cell r="Q6">
            <v>2.9709415999998146</v>
          </cell>
        </row>
        <row r="7">
          <cell r="P7">
            <v>1.1588131999999933</v>
          </cell>
          <cell r="Q7">
            <v>3.4411867999999157</v>
          </cell>
        </row>
        <row r="8">
          <cell r="P8">
            <v>1.2797651999999891</v>
          </cell>
          <cell r="Q8">
            <v>3.6462347999999416</v>
          </cell>
        </row>
        <row r="9">
          <cell r="P9">
            <v>1.5063176000000051</v>
          </cell>
          <cell r="Q9">
            <v>2.5156823999999292</v>
          </cell>
        </row>
        <row r="10">
          <cell r="P10">
            <v>4.0937600000000005</v>
          </cell>
          <cell r="Q10">
            <v>7.6412400000001268</v>
          </cell>
        </row>
        <row r="12">
          <cell r="P12">
            <v>0.47357360000000298</v>
          </cell>
          <cell r="Q12">
            <v>0.80642639999996968</v>
          </cell>
        </row>
        <row r="13">
          <cell r="P13">
            <v>1.0234400000000001</v>
          </cell>
          <cell r="Q13">
            <v>0.89655999999995895</v>
          </cell>
        </row>
        <row r="14">
          <cell r="P14">
            <v>1.3956000000000002</v>
          </cell>
          <cell r="Q14">
            <v>1.3643999999999907</v>
          </cell>
        </row>
        <row r="15">
          <cell r="P15">
            <v>0.76153240000000555</v>
          </cell>
          <cell r="Q15">
            <v>2.268467600000081</v>
          </cell>
        </row>
        <row r="20">
          <cell r="P20">
            <v>1.5244603999999993</v>
          </cell>
          <cell r="Q20">
            <v>3.4105395999999462</v>
          </cell>
        </row>
        <row r="21">
          <cell r="P21">
            <v>2.0003600000000001</v>
          </cell>
          <cell r="Q21">
            <v>2.5996399999999089</v>
          </cell>
        </row>
        <row r="22">
          <cell r="P22">
            <v>0.76655656000000005</v>
          </cell>
          <cell r="Q22">
            <v>1.9534434400000271</v>
          </cell>
        </row>
        <row r="23">
          <cell r="P23">
            <v>0.40658480000000041</v>
          </cell>
          <cell r="Q23">
            <v>0.70341520000001323</v>
          </cell>
        </row>
        <row r="24">
          <cell r="P24">
            <v>3.0563639999999573E-2</v>
          </cell>
          <cell r="Q24">
            <v>0.34943635999999589</v>
          </cell>
        </row>
        <row r="25">
          <cell r="P25">
            <v>0.54626110000000305</v>
          </cell>
          <cell r="Q25">
            <v>2.2407389000000313</v>
          </cell>
        </row>
        <row r="26">
          <cell r="P26">
            <v>0.50352085000000024</v>
          </cell>
          <cell r="Q26">
            <v>1.9204791500000349</v>
          </cell>
        </row>
      </sheetData>
      <sheetData sheetId="7">
        <row r="4">
          <cell r="P4">
            <v>0.68537915999999754</v>
          </cell>
          <cell r="Q4">
            <v>0.97062084000000837</v>
          </cell>
        </row>
        <row r="5">
          <cell r="P5">
            <v>2.6051199999999999</v>
          </cell>
          <cell r="Q5">
            <v>7.3118799999999169</v>
          </cell>
        </row>
        <row r="6">
          <cell r="P6">
            <v>1.2311983199999952</v>
          </cell>
          <cell r="Q6">
            <v>3.2898016800001901</v>
          </cell>
        </row>
        <row r="7">
          <cell r="P7">
            <v>1.0587486800000006</v>
          </cell>
          <cell r="Q7">
            <v>3.8172513199999756</v>
          </cell>
        </row>
        <row r="8">
          <cell r="P8">
            <v>1.2381298000000112</v>
          </cell>
          <cell r="Q8">
            <v>3.9488702000001146</v>
          </cell>
        </row>
        <row r="9">
          <cell r="P9">
            <v>1.5486973200000078</v>
          </cell>
          <cell r="Q9">
            <v>3.4123026800000051</v>
          </cell>
        </row>
        <row r="10">
          <cell r="P10">
            <v>3.8611600000000004</v>
          </cell>
          <cell r="Q10">
            <v>8.4368399999997745</v>
          </cell>
        </row>
        <row r="12">
          <cell r="P12">
            <v>0.52111703999999992</v>
          </cell>
          <cell r="Q12">
            <v>0.87888296000003419</v>
          </cell>
        </row>
        <row r="14">
          <cell r="P14">
            <v>1.4886400000000002</v>
          </cell>
          <cell r="Q14">
            <v>1.6513600000000999</v>
          </cell>
        </row>
        <row r="15">
          <cell r="P15">
            <v>0.99771443999999487</v>
          </cell>
          <cell r="Q15">
            <v>2.512285559999996</v>
          </cell>
        </row>
        <row r="20">
          <cell r="P20">
            <v>1.5571174400000098</v>
          </cell>
          <cell r="Q20">
            <v>3.7008825600000286</v>
          </cell>
        </row>
        <row r="21">
          <cell r="P21">
            <v>1.9073200000000001</v>
          </cell>
          <cell r="Q21">
            <v>2.9326799999999178</v>
          </cell>
        </row>
        <row r="22">
          <cell r="P22">
            <v>0.70407554800000005</v>
          </cell>
          <cell r="Q22">
            <v>2.0959244519999545</v>
          </cell>
        </row>
        <row r="23">
          <cell r="P23">
            <v>0.62099548000000215</v>
          </cell>
          <cell r="Q23">
            <v>0.82900451999992963</v>
          </cell>
        </row>
        <row r="24">
          <cell r="P24">
            <v>4.4421948000000301E-2</v>
          </cell>
          <cell r="Q24">
            <v>0.38757805200001605</v>
          </cell>
        </row>
        <row r="25">
          <cell r="P25">
            <v>0.58191867999999736</v>
          </cell>
          <cell r="Q25">
            <v>2.3890813200000061</v>
          </cell>
        </row>
        <row r="26">
          <cell r="P26">
            <v>0.51780830500000008</v>
          </cell>
          <cell r="Q26">
            <v>2.0891916949999709</v>
          </cell>
        </row>
      </sheetData>
      <sheetData sheetId="8">
        <row r="4">
          <cell r="P4">
            <v>0.56279896000000862</v>
          </cell>
          <cell r="Q4">
            <v>1.162201040000014</v>
          </cell>
        </row>
        <row r="5">
          <cell r="P5">
            <v>3.3029199999999999</v>
          </cell>
          <cell r="Q5">
            <v>7.7310800000001052</v>
          </cell>
        </row>
        <row r="6">
          <cell r="P6">
            <v>1.3993681199999954</v>
          </cell>
          <cell r="Q6">
            <v>3.6626318799999025</v>
          </cell>
        </row>
        <row r="7">
          <cell r="P7">
            <v>1.2730197999999897</v>
          </cell>
          <cell r="Q7">
            <v>4.439980199999976</v>
          </cell>
        </row>
        <row r="8">
          <cell r="P8">
            <v>1.4857092399999847</v>
          </cell>
          <cell r="Q8">
            <v>4.5102907599998829</v>
          </cell>
        </row>
        <row r="9">
          <cell r="P9">
            <v>1.9976153199999911</v>
          </cell>
          <cell r="Q9">
            <v>4.0893846799999984</v>
          </cell>
        </row>
        <row r="10">
          <cell r="P10">
            <v>4.3263599999999993</v>
          </cell>
          <cell r="Q10">
            <v>9.9836400000004009</v>
          </cell>
        </row>
        <row r="12">
          <cell r="P12">
            <v>0.61043543999999272</v>
          </cell>
          <cell r="Q12">
            <v>1.0695645599999573</v>
          </cell>
        </row>
        <row r="14">
          <cell r="P14">
            <v>1.76776</v>
          </cell>
          <cell r="Q14">
            <v>1.9722400000000091</v>
          </cell>
        </row>
        <row r="15">
          <cell r="Q15">
            <v>2.8305766399999825</v>
          </cell>
        </row>
        <row r="20">
          <cell r="P20">
            <v>2.021526599999997</v>
          </cell>
          <cell r="Q20">
            <v>4.4424733999999448</v>
          </cell>
        </row>
        <row r="21">
          <cell r="P21">
            <v>2.0933999999999999</v>
          </cell>
          <cell r="Q21">
            <v>3.4266000000002093</v>
          </cell>
        </row>
        <row r="22">
          <cell r="P22">
            <v>0.78165229999999997</v>
          </cell>
          <cell r="Q22">
            <v>2.4883476999999816</v>
          </cell>
        </row>
        <row r="23">
          <cell r="P23">
            <v>0.63336980000000043</v>
          </cell>
          <cell r="Q23">
            <v>1.0366302000000722</v>
          </cell>
        </row>
        <row r="24">
          <cell r="P24">
            <v>4.4380080000000099E-2</v>
          </cell>
          <cell r="Q24">
            <v>0.46761992000000036</v>
          </cell>
        </row>
        <row r="25">
          <cell r="P25">
            <v>0.610534295000001</v>
          </cell>
          <cell r="Q25">
            <v>2.8964657049999474</v>
          </cell>
        </row>
        <row r="26">
          <cell r="P26">
            <v>0.52257079000000328</v>
          </cell>
          <cell r="Q26">
            <v>2.4994292099999882</v>
          </cell>
        </row>
      </sheetData>
      <sheetData sheetId="9">
        <row r="5">
          <cell r="N5">
            <v>2.0701102871999844</v>
          </cell>
          <cell r="O5">
            <v>0.15581475279999885</v>
          </cell>
          <cell r="P5">
            <v>0.66053747999999268</v>
          </cell>
          <cell r="Q5">
            <v>0.66053747999999268</v>
          </cell>
        </row>
        <row r="6">
          <cell r="N6">
            <v>9.2072949639997823</v>
          </cell>
          <cell r="O6">
            <v>2.8599330359999318</v>
          </cell>
          <cell r="P6">
            <v>3.2098800000000001</v>
          </cell>
          <cell r="Q6">
            <v>2.8888920000000002</v>
          </cell>
        </row>
        <row r="7">
          <cell r="N7">
            <v>3.9900603941799311</v>
          </cell>
          <cell r="O7">
            <v>1.3657253698199767</v>
          </cell>
          <cell r="P7">
            <v>1.4529591600000082</v>
          </cell>
          <cell r="Q7">
            <v>1.5982550760000092</v>
          </cell>
        </row>
        <row r="8">
          <cell r="N8">
            <v>4.4582675538112744</v>
          </cell>
          <cell r="O8">
            <v>1.3756339821888228</v>
          </cell>
          <cell r="P8">
            <v>1.4586811200000103</v>
          </cell>
          <cell r="Q8">
            <v>1.7504173440000124</v>
          </cell>
        </row>
        <row r="9">
          <cell r="N9">
            <v>4.7527337613056222</v>
          </cell>
          <cell r="O9">
            <v>1.4421746866944067</v>
          </cell>
          <cell r="P9">
            <v>1.3354961600000039</v>
          </cell>
          <cell r="Q9">
            <v>1.6025953920000047</v>
          </cell>
        </row>
        <row r="10">
          <cell r="N10">
            <v>3.7502769518552768</v>
          </cell>
          <cell r="O10">
            <v>1.410417904144829</v>
          </cell>
          <cell r="P10">
            <v>2.2254237600000089</v>
          </cell>
          <cell r="Q10">
            <v>2.0028813840000081</v>
          </cell>
        </row>
        <row r="11">
          <cell r="N11">
            <v>10.603220655999806</v>
          </cell>
          <cell r="O11">
            <v>1.6124713439999705</v>
          </cell>
          <cell r="P11">
            <v>4.0472400000000004</v>
          </cell>
          <cell r="Q11">
            <v>2.8330679999999999</v>
          </cell>
        </row>
        <row r="12">
          <cell r="N12">
            <v>1.0378424159999864</v>
          </cell>
          <cell r="O12">
            <v>0.12006959999999843</v>
          </cell>
        </row>
        <row r="13">
          <cell r="N13">
            <v>1.2787103324160309</v>
          </cell>
          <cell r="O13">
            <v>0.33582291558400812</v>
          </cell>
          <cell r="P13">
            <v>0.60736512000000187</v>
          </cell>
          <cell r="Q13">
            <v>0.66810163200000217</v>
          </cell>
        </row>
        <row r="14">
          <cell r="N14">
            <v>2.8517746000000077</v>
          </cell>
          <cell r="O14">
            <v>0.41112540000000114</v>
          </cell>
          <cell r="P14">
            <v>1.163</v>
          </cell>
        </row>
        <row r="15">
          <cell r="N15">
            <v>4.2989250239998897</v>
          </cell>
          <cell r="O15">
            <v>0.6882269759999825</v>
          </cell>
          <cell r="P15">
            <v>1.8142800000000001</v>
          </cell>
          <cell r="Q15">
            <v>1.088568</v>
          </cell>
        </row>
        <row r="16">
          <cell r="N16">
            <v>3.5980890006399915</v>
          </cell>
          <cell r="O16">
            <v>1.1866038193599973</v>
          </cell>
          <cell r="P16">
            <v>1.034372200000006</v>
          </cell>
          <cell r="Q16">
            <v>0.9309349800000053</v>
          </cell>
        </row>
        <row r="17">
          <cell r="N17">
            <v>2.5380000000000109</v>
          </cell>
          <cell r="O17">
            <v>0.84600000000000364</v>
          </cell>
        </row>
        <row r="18">
          <cell r="N18">
            <v>3.1000891999999793</v>
          </cell>
          <cell r="O18">
            <v>0.51391079999999656</v>
          </cell>
        </row>
        <row r="20">
          <cell r="N20">
            <v>1.5334272000000133</v>
          </cell>
          <cell r="O20">
            <v>0.41057280000000357</v>
          </cell>
        </row>
        <row r="21">
          <cell r="N21">
            <v>6.2866482513047268</v>
          </cell>
          <cell r="O21">
            <v>0.98199350069518854</v>
          </cell>
          <cell r="P21">
            <v>2.0535323600000015</v>
          </cell>
          <cell r="Q21">
            <v>1.6428258880000013</v>
          </cell>
        </row>
        <row r="22">
          <cell r="O22">
            <v>0.92811503839999276</v>
          </cell>
          <cell r="P22">
            <v>2.2329599999999998</v>
          </cell>
          <cell r="Q22">
            <v>1.563072</v>
          </cell>
        </row>
        <row r="23">
          <cell r="N23">
            <v>3.7138433195001519</v>
          </cell>
          <cell r="O23">
            <v>0.75205773809983845</v>
          </cell>
          <cell r="P23">
            <v>0.76123467200000028</v>
          </cell>
          <cell r="Q23">
            <v>0.53286427040000017</v>
          </cell>
        </row>
        <row r="24">
          <cell r="N24">
            <v>1.4642059415519906</v>
          </cell>
          <cell r="O24">
            <v>0.49669661844799673</v>
          </cell>
          <cell r="P24">
            <v>0.46454871999999958</v>
          </cell>
          <cell r="Q24">
            <v>0.46454871999999958</v>
          </cell>
        </row>
        <row r="25">
          <cell r="N25">
            <v>0.78777295598800889</v>
          </cell>
          <cell r="O25">
            <v>6.1412245811979162E-2</v>
          </cell>
          <cell r="P25">
            <v>4.4338211999999898E-2</v>
          </cell>
          <cell r="Q25">
            <v>5.985658619999986E-2</v>
          </cell>
        </row>
        <row r="26">
          <cell r="N26">
            <v>2.5007082506250469</v>
          </cell>
          <cell r="O26">
            <v>0.83356941687501562</v>
          </cell>
          <cell r="P26">
            <v>0.60019522500000022</v>
          </cell>
          <cell r="Q26">
            <v>1.6205271075000007</v>
          </cell>
        </row>
        <row r="27">
          <cell r="N27">
            <v>1.7747558118750388</v>
          </cell>
          <cell r="O27">
            <v>0.59158527062501287</v>
          </cell>
          <cell r="P27">
            <v>0.54304540500000043</v>
          </cell>
          <cell r="Q27">
            <v>1.3576135125000008</v>
          </cell>
        </row>
      </sheetData>
      <sheetData sheetId="10"/>
      <sheetData sheetId="11"/>
      <sheetData sheetId="12">
        <row r="4">
          <cell r="N4">
            <v>6.2380828800000163</v>
          </cell>
          <cell r="O4">
            <v>0.46953312000000125</v>
          </cell>
          <cell r="P4">
            <v>0.67919200000000635</v>
          </cell>
          <cell r="Q4">
            <v>0.67919200000000635</v>
          </cell>
        </row>
        <row r="5">
          <cell r="N5">
            <v>23.61943105200012</v>
          </cell>
          <cell r="O5">
            <v>7.3365729480000361</v>
          </cell>
          <cell r="P5">
            <v>3.1168400000000003</v>
          </cell>
          <cell r="Q5">
            <v>2.8051560000000002</v>
          </cell>
        </row>
        <row r="6">
          <cell r="N6">
            <v>12.075855043000006</v>
          </cell>
          <cell r="O6">
            <v>4.1333463570000024</v>
          </cell>
          <cell r="P6">
            <v>1.3746659999999979</v>
          </cell>
          <cell r="Q6">
            <v>1.5121325999999979</v>
          </cell>
        </row>
        <row r="7">
          <cell r="N7">
            <v>11.817010208895946</v>
          </cell>
          <cell r="O7">
            <v>3.6462326711039825</v>
          </cell>
          <cell r="P7">
            <v>1.3248896000000008</v>
          </cell>
          <cell r="Q7">
            <v>1.589867520000001</v>
          </cell>
        </row>
        <row r="8">
          <cell r="N8">
            <v>12.82786025337608</v>
          </cell>
          <cell r="O8">
            <v>3.8924998266240238</v>
          </cell>
          <cell r="P8">
            <v>1.3225636000000029</v>
          </cell>
          <cell r="Q8">
            <v>1.5870763200000035</v>
          </cell>
        </row>
        <row r="9">
          <cell r="N9">
            <v>11.310264794087859</v>
          </cell>
          <cell r="O9">
            <v>4.2536058459119461</v>
          </cell>
          <cell r="P9">
            <v>2.0105943999999907</v>
          </cell>
          <cell r="Q9">
            <v>1.8095349599999917</v>
          </cell>
        </row>
        <row r="10">
          <cell r="N10">
            <v>24.305249919999923</v>
          </cell>
          <cell r="O10">
            <v>3.6961900799999894</v>
          </cell>
          <cell r="P10">
            <v>4.1867999999999999</v>
          </cell>
          <cell r="Q10">
            <v>2.9307599999999998</v>
          </cell>
        </row>
        <row r="11">
          <cell r="N11">
            <v>4.8502106640000031</v>
          </cell>
          <cell r="O11">
            <v>0.5611284000000003</v>
          </cell>
        </row>
        <row r="12">
          <cell r="N12">
            <v>4.8339450719999864</v>
          </cell>
          <cell r="O12">
            <v>1.2695209279999962</v>
          </cell>
          <cell r="P12">
            <v>0.67453999999999992</v>
          </cell>
          <cell r="Q12">
            <v>0.74199399999999993</v>
          </cell>
        </row>
        <row r="13">
          <cell r="N13">
            <v>11.644214599999961</v>
          </cell>
          <cell r="O13">
            <v>1.6786853999999942</v>
          </cell>
          <cell r="P13">
            <v>1.163</v>
          </cell>
        </row>
        <row r="14">
          <cell r="N14">
            <v>15.789385024000024</v>
          </cell>
          <cell r="O14">
            <v>2.5277669760000041</v>
          </cell>
          <cell r="P14">
            <v>1.8142799999999999</v>
          </cell>
          <cell r="Q14">
            <v>1.088568</v>
          </cell>
        </row>
        <row r="15">
          <cell r="O15">
            <v>3.4845215100800062</v>
          </cell>
          <cell r="P15">
            <v>1.0155315999999965</v>
          </cell>
          <cell r="Q15">
            <v>0.91397843999999695</v>
          </cell>
        </row>
        <row r="16">
          <cell r="N16">
            <v>10.710750000000004</v>
          </cell>
          <cell r="O16">
            <v>3.5702500000000015</v>
          </cell>
        </row>
        <row r="17">
          <cell r="N17">
            <v>11.586304600000004</v>
          </cell>
          <cell r="O17">
            <v>1.9206954000000007</v>
          </cell>
        </row>
        <row r="19">
          <cell r="N19">
            <v>6.37192639999998</v>
          </cell>
          <cell r="O19">
            <v>1.7060735999999945</v>
          </cell>
        </row>
        <row r="20">
          <cell r="N20">
            <v>18.523650135960061</v>
          </cell>
          <cell r="O20">
            <v>2.8934502640400095</v>
          </cell>
          <cell r="P20">
            <v>2.2027219999999956</v>
          </cell>
          <cell r="Q20">
            <v>1.7621775999999967</v>
          </cell>
        </row>
        <row r="21">
          <cell r="N21">
            <v>14.875015460000046</v>
          </cell>
          <cell r="O21">
            <v>2.8607845400000089</v>
          </cell>
          <cell r="P21">
            <v>2.3260000000000001</v>
          </cell>
          <cell r="Q21">
            <v>1.6281999999999999</v>
          </cell>
        </row>
        <row r="22">
          <cell r="N22">
            <v>9.0766162073664489</v>
          </cell>
          <cell r="O22">
            <v>1.8380256966336102</v>
          </cell>
          <cell r="P22">
            <v>0.82079888000000001</v>
          </cell>
          <cell r="Q22">
            <v>0.57455921599999993</v>
          </cell>
        </row>
        <row r="23">
          <cell r="N23">
            <v>4.6193239492799956</v>
          </cell>
          <cell r="O23">
            <v>1.5669944507199982</v>
          </cell>
          <cell r="P23">
            <v>0.53684079999999834</v>
          </cell>
          <cell r="Q23">
            <v>0.53684079999999834</v>
          </cell>
        </row>
        <row r="24">
          <cell r="N24">
            <v>2.533214623348226</v>
          </cell>
          <cell r="O24">
            <v>0.19305151465180201</v>
          </cell>
          <cell r="P24">
            <v>4.9822919999999903E-2</v>
          </cell>
          <cell r="Q24">
            <v>6.7260941999999865E-2</v>
          </cell>
        </row>
        <row r="25">
          <cell r="N25">
            <v>7.6348039724999825</v>
          </cell>
          <cell r="O25">
            <v>2.544934657499994</v>
          </cell>
          <cell r="P25">
            <v>0.61953010000000108</v>
          </cell>
          <cell r="Q25">
            <v>1.672731270000003</v>
          </cell>
        </row>
        <row r="26">
          <cell r="N26">
            <v>4.9208983499999617</v>
          </cell>
          <cell r="O26">
            <v>1.640299449999987</v>
          </cell>
          <cell r="P26">
            <v>0.49822920000000037</v>
          </cell>
          <cell r="Q26">
            <v>1.2455730000000009</v>
          </cell>
        </row>
      </sheetData>
      <sheetData sheetId="13">
        <row r="4">
          <cell r="N4">
            <v>8.9998592400000081</v>
          </cell>
          <cell r="O4">
            <v>0.67740876000000072</v>
          </cell>
          <cell r="P4">
            <v>0.67686599999999797</v>
          </cell>
          <cell r="Q4">
            <v>0.67686599999999797</v>
          </cell>
        </row>
        <row r="5">
          <cell r="N5">
            <v>35.805975491999916</v>
          </cell>
          <cell r="O5">
            <v>11.121908507999974</v>
          </cell>
          <cell r="P5">
            <v>2.65164</v>
          </cell>
          <cell r="Q5">
            <v>2.386476</v>
          </cell>
        </row>
        <row r="6">
          <cell r="N6">
            <v>18.342651556000064</v>
          </cell>
          <cell r="O6">
            <v>6.2783572440000217</v>
          </cell>
          <cell r="P6">
            <v>1.3304719999999959</v>
          </cell>
          <cell r="Q6">
            <v>1.4635191999999957</v>
          </cell>
        </row>
        <row r="7">
          <cell r="N7">
            <v>19.578177967360066</v>
          </cell>
          <cell r="O7">
            <v>6.0410028326400189</v>
          </cell>
          <cell r="P7">
            <v>1.2467359999999978</v>
          </cell>
          <cell r="Q7">
            <v>1.4960831999999973</v>
          </cell>
        </row>
        <row r="8">
          <cell r="N8">
            <v>18.990202391999951</v>
          </cell>
          <cell r="O8">
            <v>5.7624076079999851</v>
          </cell>
          <cell r="P8">
            <v>1.33745</v>
          </cell>
          <cell r="Q8">
            <v>1.60494</v>
          </cell>
        </row>
        <row r="9">
          <cell r="N9">
            <v>17.284524124244037</v>
          </cell>
          <cell r="O9">
            <v>6.5004271957560125</v>
          </cell>
          <cell r="P9">
            <v>1.8426572000000061</v>
          </cell>
          <cell r="Q9">
            <v>1.6583914800000055</v>
          </cell>
        </row>
        <row r="10">
          <cell r="N10">
            <v>34.300051184000083</v>
          </cell>
          <cell r="O10">
            <v>5.2161368160000121</v>
          </cell>
          <cell r="P10">
            <v>4.3263599999999993</v>
          </cell>
          <cell r="Q10">
            <v>3.0284519999999993</v>
          </cell>
        </row>
        <row r="11">
          <cell r="N11">
            <v>7.8056727840000031</v>
          </cell>
          <cell r="O11">
            <v>0.90305040000000036</v>
          </cell>
        </row>
        <row r="12">
          <cell r="N12">
            <v>7.4426830790399885</v>
          </cell>
          <cell r="O12">
            <v>1.9546440409599977</v>
          </cell>
          <cell r="P12">
            <v>0.61127280000000461</v>
          </cell>
          <cell r="Q12">
            <v>0.67240008000000517</v>
          </cell>
        </row>
        <row r="13">
          <cell r="N13">
            <v>16.881509272000002</v>
          </cell>
          <cell r="O13">
            <v>2.4337187280000006</v>
          </cell>
          <cell r="P13">
            <v>1.5351600000000001</v>
          </cell>
          <cell r="Q13">
            <v>1.0746119999999999</v>
          </cell>
        </row>
        <row r="14">
          <cell r="N14">
            <v>24.044407328000077</v>
          </cell>
          <cell r="O14">
            <v>3.8493366720000126</v>
          </cell>
          <cell r="P14">
            <v>1.5351600000000001</v>
          </cell>
          <cell r="Q14">
            <v>0.92109600000000003</v>
          </cell>
        </row>
        <row r="15">
          <cell r="N15">
            <v>14.559789133439976</v>
          </cell>
          <cell r="O15">
            <v>4.8016325865599931</v>
          </cell>
          <cell r="P15">
            <v>0.87504119999999752</v>
          </cell>
          <cell r="Q15">
            <v>0.78753707999999778</v>
          </cell>
        </row>
        <row r="16">
          <cell r="N16">
            <v>14.870999999999997</v>
          </cell>
          <cell r="O16">
            <v>4.956999999999999</v>
          </cell>
        </row>
        <row r="17">
          <cell r="N17">
            <v>15.525322200000003</v>
          </cell>
          <cell r="O17">
            <v>2.5736778000000005</v>
          </cell>
        </row>
        <row r="19">
          <cell r="N19">
            <v>9.6541232000000257</v>
          </cell>
          <cell r="O19">
            <v>2.5848768000000066</v>
          </cell>
        </row>
        <row r="20">
          <cell r="N20">
            <v>28.492869268223963</v>
          </cell>
          <cell r="O20">
            <v>4.4506724917759932</v>
          </cell>
          <cell r="P20">
            <v>2.1324767999999859</v>
          </cell>
          <cell r="Q20">
            <v>1.7059814399999889</v>
          </cell>
        </row>
        <row r="21">
          <cell r="N21">
            <v>21.701265210799878</v>
          </cell>
          <cell r="O21">
            <v>4.1736187891999768</v>
          </cell>
          <cell r="P21">
            <v>2.27948</v>
          </cell>
          <cell r="Q21">
            <v>1.5956359999999998</v>
          </cell>
        </row>
        <row r="22">
          <cell r="N22">
            <v>13.176831114215991</v>
          </cell>
          <cell r="O22">
            <v>2.6683241457839983</v>
          </cell>
          <cell r="P22">
            <v>0.70873219999999981</v>
          </cell>
          <cell r="Q22">
            <v>0.49611253999999982</v>
          </cell>
        </row>
        <row r="23">
          <cell r="N23">
            <v>7.1260466248800043</v>
          </cell>
          <cell r="O23">
            <v>2.4173397751200008</v>
          </cell>
          <cell r="P23">
            <v>0.28330680000000147</v>
          </cell>
          <cell r="Q23">
            <v>0.28330680000000147</v>
          </cell>
        </row>
        <row r="24">
          <cell r="N24">
            <v>3.7414051020287835</v>
          </cell>
          <cell r="O24">
            <v>0.28353068997119873</v>
          </cell>
          <cell r="P24">
            <v>4.0193280000000338E-2</v>
          </cell>
          <cell r="Q24">
            <v>5.4260928000000458E-2</v>
          </cell>
        </row>
        <row r="25">
          <cell r="N25">
            <v>11.953462931249984</v>
          </cell>
          <cell r="O25">
            <v>3.9844876437499952</v>
          </cell>
          <cell r="P25">
            <v>0.57190524999999826</v>
          </cell>
          <cell r="Q25">
            <v>1.5441441749999953</v>
          </cell>
        </row>
        <row r="26">
          <cell r="N26">
            <v>7.7525213437500167</v>
          </cell>
          <cell r="O26">
            <v>2.5841737812500054</v>
          </cell>
          <cell r="P26">
            <v>0.40094424999999634</v>
          </cell>
          <cell r="Q26">
            <v>1.0023606249999908</v>
          </cell>
        </row>
      </sheetData>
      <sheetData sheetId="14"/>
      <sheetData sheetId="15">
        <row r="4">
          <cell r="N4">
            <v>14.227625087999996</v>
          </cell>
          <cell r="O4">
            <v>1.070896512</v>
          </cell>
          <cell r="P4">
            <v>0.81223920000000172</v>
          </cell>
          <cell r="Q4">
            <v>0.81223920000000172</v>
          </cell>
        </row>
        <row r="5">
          <cell r="N5">
            <v>53.992559656000005</v>
          </cell>
          <cell r="O5">
            <v>16.770952343999998</v>
          </cell>
          <cell r="P5">
            <v>3.53552</v>
          </cell>
          <cell r="Q5">
            <v>3.1819679999999999</v>
          </cell>
        </row>
        <row r="6">
          <cell r="N6">
            <v>28.153901639999976</v>
          </cell>
          <cell r="O6">
            <v>9.6365703599999915</v>
          </cell>
          <cell r="P6">
            <v>1.58168</v>
          </cell>
          <cell r="Q6">
            <v>1.7398480000000001</v>
          </cell>
        </row>
        <row r="7">
          <cell r="N7">
            <v>31.697087403743982</v>
          </cell>
          <cell r="O7">
            <v>9.780388916255994</v>
          </cell>
          <cell r="P7">
            <v>1.4988744000000014</v>
          </cell>
          <cell r="Q7">
            <v>1.7986492800000016</v>
          </cell>
        </row>
        <row r="8">
          <cell r="N8">
            <v>30.151283390144002</v>
          </cell>
          <cell r="O8">
            <v>9.1491381298560004</v>
          </cell>
          <cell r="P8">
            <v>1.5198084000000036</v>
          </cell>
          <cell r="Q8">
            <v>1.8237700800000043</v>
          </cell>
        </row>
        <row r="9">
          <cell r="N9">
            <v>30.469084692591981</v>
          </cell>
          <cell r="O9">
            <v>11.458925067407991</v>
          </cell>
          <cell r="P9">
            <v>2.4878896000000008</v>
          </cell>
          <cell r="Q9">
            <v>2.2391006400000006</v>
          </cell>
        </row>
        <row r="10">
          <cell r="N10">
            <v>53.274954767999979</v>
          </cell>
          <cell r="O10">
            <v>8.1017212319999974</v>
          </cell>
          <cell r="P10">
            <v>5.1637200000000005</v>
          </cell>
          <cell r="Q10">
            <v>3.6146039999999999</v>
          </cell>
        </row>
        <row r="11">
          <cell r="N11">
            <v>11.678522544000005</v>
          </cell>
          <cell r="O11">
            <v>1.3511064000000006</v>
          </cell>
        </row>
        <row r="12">
          <cell r="N12">
            <v>12.700753750079993</v>
          </cell>
          <cell r="O12">
            <v>3.3355514899199989</v>
          </cell>
          <cell r="P12">
            <v>0.79223559999999871</v>
          </cell>
          <cell r="Q12">
            <v>0.87145915999999868</v>
          </cell>
        </row>
        <row r="13">
          <cell r="N13">
            <v>29.455600440000023</v>
          </cell>
          <cell r="O13">
            <v>4.2464595600000035</v>
          </cell>
          <cell r="P13">
            <v>1.6282000000000001</v>
          </cell>
          <cell r="Q13">
            <v>1.13974</v>
          </cell>
        </row>
        <row r="14">
          <cell r="N14">
            <v>40.293203871999907</v>
          </cell>
          <cell r="O14">
            <v>6.4506521279999856</v>
          </cell>
          <cell r="P14">
            <v>1.9538400000000002</v>
          </cell>
          <cell r="Q14">
            <v>1.172304</v>
          </cell>
        </row>
        <row r="15">
          <cell r="N15">
            <v>23.349434229119961</v>
          </cell>
          <cell r="O15">
            <v>7.700345330879987</v>
          </cell>
          <cell r="P15">
            <v>1.0527476000000051</v>
          </cell>
          <cell r="Q15">
            <v>0.94747284000000465</v>
          </cell>
        </row>
        <row r="16">
          <cell r="N16">
            <v>26.616</v>
          </cell>
          <cell r="O16">
            <v>8.8719999999999999</v>
          </cell>
        </row>
        <row r="17">
          <cell r="N17">
            <v>25.856665400000001</v>
          </cell>
          <cell r="O17">
            <v>4.2863346</v>
          </cell>
        </row>
        <row r="19">
          <cell r="N19">
            <v>15.019540799999998</v>
          </cell>
          <cell r="O19">
            <v>4.0214591999999989</v>
          </cell>
        </row>
        <row r="20">
          <cell r="N20">
            <v>42.85796742122406</v>
          </cell>
          <cell r="O20">
            <v>6.6945443387760095</v>
          </cell>
          <cell r="P20">
            <v>2.6558268000000065</v>
          </cell>
          <cell r="Q20">
            <v>2.1246614400000055</v>
          </cell>
        </row>
        <row r="21">
          <cell r="N21">
            <v>36.026324952000039</v>
          </cell>
          <cell r="O21">
            <v>6.9286350480000065</v>
          </cell>
          <cell r="P21">
            <v>2.7912000000000003</v>
          </cell>
          <cell r="Q21">
            <v>1.95384</v>
          </cell>
        </row>
        <row r="22">
          <cell r="N22">
            <v>22.436427333196768</v>
          </cell>
          <cell r="O22">
            <v>4.5434035148031935</v>
          </cell>
          <cell r="P22">
            <v>0.91774656000000021</v>
          </cell>
          <cell r="Q22">
            <v>0.64242259200000007</v>
          </cell>
        </row>
        <row r="23">
          <cell r="N23">
            <v>11.658860301599995</v>
          </cell>
          <cell r="O23">
            <v>3.9549876983999979</v>
          </cell>
          <cell r="P23">
            <v>0.29307599999999789</v>
          </cell>
          <cell r="Q23">
            <v>0.29307599999999789</v>
          </cell>
        </row>
        <row r="24">
          <cell r="N24">
            <v>6.0657881771555937</v>
          </cell>
          <cell r="O24">
            <v>0.45860422684439955</v>
          </cell>
          <cell r="P24">
            <v>4.2705359999999241E-2</v>
          </cell>
          <cell r="Q24">
            <v>5.7652235999998976E-2</v>
          </cell>
        </row>
        <row r="25">
          <cell r="N25">
            <v>18.821446454999986</v>
          </cell>
          <cell r="O25">
            <v>6.2738154849999948</v>
          </cell>
          <cell r="P25">
            <v>0.58452380000000059</v>
          </cell>
          <cell r="Q25">
            <v>1.5782142600000018</v>
          </cell>
        </row>
        <row r="26">
          <cell r="N26">
            <v>11.378792943750023</v>
          </cell>
          <cell r="O26">
            <v>3.7929309812500085</v>
          </cell>
          <cell r="P26">
            <v>0.68750744999999946</v>
          </cell>
          <cell r="Q26">
            <v>1.7187686249999987</v>
          </cell>
        </row>
      </sheetData>
      <sheetData sheetId="16"/>
      <sheetData sheetId="17">
        <row r="4">
          <cell r="N4">
            <v>13.500906719999969</v>
          </cell>
          <cell r="O4">
            <v>1.0161972799999979</v>
          </cell>
          <cell r="P4">
            <v>0.80944799999999895</v>
          </cell>
          <cell r="Q4">
            <v>0.80944799999999895</v>
          </cell>
        </row>
        <row r="5">
          <cell r="N5">
            <v>47.896189655999997</v>
          </cell>
          <cell r="O5">
            <v>14.877322343999996</v>
          </cell>
          <cell r="P5">
            <v>3.53552</v>
          </cell>
          <cell r="Q5">
            <v>3.1819679999999999</v>
          </cell>
        </row>
        <row r="6">
          <cell r="N6">
            <v>25.481608870800009</v>
          </cell>
          <cell r="O6">
            <v>8.7218929692000042</v>
          </cell>
          <cell r="P6">
            <v>1.4411896000000008</v>
          </cell>
          <cell r="Q6">
            <v>1.585308560000001</v>
          </cell>
        </row>
        <row r="7">
          <cell r="N7">
            <v>28.103711526655964</v>
          </cell>
          <cell r="O7">
            <v>8.6716241533439895</v>
          </cell>
          <cell r="P7">
            <v>1.5016655999999986</v>
          </cell>
          <cell r="Q7">
            <v>1.8019987199999983</v>
          </cell>
        </row>
        <row r="8">
          <cell r="N8">
            <v>26.800207985152046</v>
          </cell>
          <cell r="O8">
            <v>8.1322841748480155</v>
          </cell>
          <cell r="P8">
            <v>1.4588671999999954</v>
          </cell>
          <cell r="Q8">
            <v>1.7506406399999943</v>
          </cell>
        </row>
        <row r="9">
          <cell r="N9">
            <v>26.88028979412405</v>
          </cell>
          <cell r="O9">
            <v>10.109237925876018</v>
          </cell>
          <cell r="P9">
            <v>2.0613011999999977</v>
          </cell>
          <cell r="Q9">
            <v>1.8551710799999981</v>
          </cell>
        </row>
        <row r="10">
          <cell r="N10">
            <v>48.11303168000012</v>
          </cell>
          <cell r="O10">
            <v>7.3167283200000188</v>
          </cell>
          <cell r="P10">
            <v>5.1171999999999995</v>
          </cell>
          <cell r="Q10">
            <v>3.5820399999999992</v>
          </cell>
        </row>
        <row r="11">
          <cell r="N11">
            <v>11.852851607999986</v>
          </cell>
          <cell r="O11">
            <v>1.3712747999999984</v>
          </cell>
        </row>
        <row r="12">
          <cell r="N12">
            <v>11.588706011520038</v>
          </cell>
          <cell r="O12">
            <v>3.0434985484800103</v>
          </cell>
          <cell r="P12">
            <v>0.68942639999999711</v>
          </cell>
          <cell r="Q12">
            <v>0.75836903999999683</v>
          </cell>
        </row>
        <row r="13">
          <cell r="N13">
            <v>26.920133432000004</v>
          </cell>
          <cell r="O13">
            <v>3.8809345680000007</v>
          </cell>
          <cell r="P13">
            <v>1.06996</v>
          </cell>
          <cell r="Q13">
            <v>0.74897199999999997</v>
          </cell>
        </row>
        <row r="14">
          <cell r="N14">
            <v>36.602864640000043</v>
          </cell>
          <cell r="O14">
            <v>5.8598553600000081</v>
          </cell>
          <cell r="P14">
            <v>1.8608</v>
          </cell>
          <cell r="Q14">
            <v>1.1164799999999999</v>
          </cell>
        </row>
        <row r="15">
          <cell r="N15">
            <v>21.142777491200047</v>
          </cell>
          <cell r="O15">
            <v>6.972618108800015</v>
          </cell>
          <cell r="P15">
            <v>1.2234759999999978</v>
          </cell>
          <cell r="Q15">
            <v>1.1011283999999981</v>
          </cell>
        </row>
        <row r="16">
          <cell r="N16">
            <v>22.389000000000003</v>
          </cell>
          <cell r="O16">
            <v>7.463000000000001</v>
          </cell>
        </row>
        <row r="17">
          <cell r="N17">
            <v>23.030214399999988</v>
          </cell>
          <cell r="O17">
            <v>3.8177855999999974</v>
          </cell>
        </row>
        <row r="19">
          <cell r="N19">
            <v>13.804788799999981</v>
          </cell>
          <cell r="O19">
            <v>3.6962111999999951</v>
          </cell>
        </row>
        <row r="20">
          <cell r="N20">
            <v>40.103105446800001</v>
          </cell>
          <cell r="O20">
            <v>6.2642265532000003</v>
          </cell>
          <cell r="P20">
            <v>2.3492600000000001</v>
          </cell>
          <cell r="Q20">
            <v>1.8794080000000002</v>
          </cell>
        </row>
        <row r="21">
          <cell r="N21">
            <v>33.709976453599978</v>
          </cell>
          <cell r="O21">
            <v>6.4831515463999958</v>
          </cell>
          <cell r="P21">
            <v>2.6981599999999997</v>
          </cell>
          <cell r="Q21">
            <v>1.8887119999999997</v>
          </cell>
        </row>
        <row r="22">
          <cell r="N22">
            <v>21.104724129350402</v>
          </cell>
          <cell r="O22">
            <v>4.2737320146495996</v>
          </cell>
          <cell r="P22">
            <v>5.9731680000009141E-2</v>
          </cell>
          <cell r="Q22">
            <v>4.1812176000006397E-2</v>
          </cell>
        </row>
        <row r="23">
          <cell r="N23">
            <v>10.693166930880006</v>
          </cell>
          <cell r="O23">
            <v>3.6273994691200016</v>
          </cell>
          <cell r="P23">
            <v>0.36471680000000151</v>
          </cell>
          <cell r="Q23">
            <v>0.36471680000000151</v>
          </cell>
        </row>
        <row r="24">
          <cell r="N24">
            <v>5.5631410573578277</v>
          </cell>
          <cell r="O24">
            <v>0.42175034464220218</v>
          </cell>
          <cell r="P24">
            <v>6.3220680000000806E-2</v>
          </cell>
          <cell r="Q24">
            <v>8.5347918000001091E-2</v>
          </cell>
        </row>
        <row r="25">
          <cell r="N25">
            <v>17.122285717500031</v>
          </cell>
          <cell r="O25">
            <v>5.7074285725000102</v>
          </cell>
          <cell r="P25">
            <v>0.62115829999999961</v>
          </cell>
          <cell r="Q25">
            <v>1.6771274099999991</v>
          </cell>
        </row>
        <row r="26">
          <cell r="N26">
            <v>11.281213031249981</v>
          </cell>
          <cell r="O26">
            <v>3.7604043437499937</v>
          </cell>
          <cell r="P26">
            <v>0.61668075000000377</v>
          </cell>
          <cell r="Q26">
            <v>1.5417018750000095</v>
          </cell>
        </row>
      </sheetData>
      <sheetData sheetId="18">
        <row r="6">
          <cell r="N6">
            <v>19.293266519800049</v>
          </cell>
          <cell r="O6">
            <v>6.6037355202000176</v>
          </cell>
          <cell r="P6">
            <v>1.4714276000000053</v>
          </cell>
          <cell r="Q6">
            <v>1.6185703600000059</v>
          </cell>
        </row>
        <row r="7">
          <cell r="O7">
            <v>6.0257417811840144</v>
          </cell>
          <cell r="P7">
            <v>1.5388815999999967</v>
          </cell>
        </row>
        <row r="8">
          <cell r="N8">
            <v>20.424650348479968</v>
          </cell>
        </row>
      </sheetData>
      <sheetData sheetId="19">
        <row r="7">
          <cell r="N7">
            <v>14.576670923799949</v>
          </cell>
          <cell r="O7">
            <v>4.9893303161999825</v>
          </cell>
          <cell r="P7">
            <v>1.3504755999999989</v>
          </cell>
          <cell r="Q7">
            <v>1.485523159999999</v>
          </cell>
        </row>
        <row r="8">
          <cell r="N8">
            <v>14.448938729663995</v>
          </cell>
          <cell r="O8">
            <v>4.4583351903359993</v>
          </cell>
          <cell r="P8">
            <v>1.3639664000000078</v>
          </cell>
          <cell r="Q8">
            <v>1.6367596800000093</v>
          </cell>
        </row>
      </sheetData>
      <sheetData sheetId="20">
        <row r="7">
          <cell r="N7">
            <v>8.9012072540000489</v>
          </cell>
          <cell r="O7">
            <v>3.0467219460000172</v>
          </cell>
          <cell r="P7">
            <v>1.3686183999999928</v>
          </cell>
          <cell r="Q7">
            <v>3.3934523999999904</v>
          </cell>
        </row>
        <row r="8">
          <cell r="N8">
            <v>7.7689128337600053</v>
          </cell>
          <cell r="O8">
            <v>2.3971599662400016</v>
          </cell>
          <cell r="P8">
            <v>1.4667755999999987</v>
          </cell>
          <cell r="Q8">
            <v>3.7991516000000005</v>
          </cell>
        </row>
      </sheetData>
      <sheetData sheetId="21"/>
      <sheetData sheetId="22"/>
      <sheetData sheetId="23">
        <row r="7">
          <cell r="P7">
            <v>1.3318676000000051</v>
          </cell>
          <cell r="Q7">
            <v>3.6591323999999537</v>
          </cell>
        </row>
        <row r="8">
          <cell r="P8">
            <v>1.3988563999999972</v>
          </cell>
          <cell r="Q8">
            <v>4.1781436000000047</v>
          </cell>
        </row>
      </sheetData>
      <sheetData sheetId="24">
        <row r="7">
          <cell r="O7">
            <v>1.2816259999999979</v>
          </cell>
          <cell r="P7">
            <v>3.4493739999999966</v>
          </cell>
        </row>
        <row r="8">
          <cell r="O8">
            <v>1.2569703999999993</v>
          </cell>
          <cell r="P8">
            <v>3.8890295999999589</v>
          </cell>
        </row>
      </sheetData>
      <sheetData sheetId="25">
        <row r="7">
          <cell r="O7">
            <v>1.2271976000000051</v>
          </cell>
          <cell r="P7">
            <v>3.3998024000000613</v>
          </cell>
        </row>
        <row r="8">
          <cell r="O8">
            <v>1.2109155999999988</v>
          </cell>
          <cell r="P8">
            <v>3.7620843999999574</v>
          </cell>
        </row>
      </sheetData>
      <sheetData sheetId="26"/>
      <sheetData sheetId="27">
        <row r="7">
          <cell r="O7">
            <v>1.296512399999995</v>
          </cell>
          <cell r="P7">
            <v>4.1354876000000216</v>
          </cell>
        </row>
        <row r="8">
          <cell r="O8">
            <v>1.3002340000000021</v>
          </cell>
          <cell r="P8">
            <v>4.6961659999999918</v>
          </cell>
        </row>
      </sheetData>
      <sheetData sheetId="28">
        <row r="7">
          <cell r="M7">
            <v>1.5653321649999397</v>
          </cell>
          <cell r="P7">
            <v>3.5679933999999949</v>
          </cell>
        </row>
        <row r="8">
          <cell r="N8">
            <v>0.51606080683200983</v>
          </cell>
          <cell r="O8">
            <v>1.4486328000000048</v>
          </cell>
          <cell r="P8">
            <v>3.9744141600000202</v>
          </cell>
        </row>
      </sheetData>
      <sheetData sheetId="29"/>
      <sheetData sheetId="30">
        <row r="7">
          <cell r="N7">
            <v>0.53578483499997942</v>
          </cell>
          <cell r="O7">
            <v>0.24423000000000003</v>
          </cell>
        </row>
        <row r="8">
          <cell r="M8">
            <v>1.6724922331680319</v>
          </cell>
          <cell r="P8">
            <v>0.36788016000000806</v>
          </cell>
        </row>
      </sheetData>
      <sheetData sheetId="31">
        <row r="7">
          <cell r="M7">
            <v>10.898766605400061</v>
          </cell>
          <cell r="N7">
            <v>3.7304503146000205</v>
          </cell>
          <cell r="O7">
            <v>1.3951348000000006</v>
          </cell>
          <cell r="P7">
            <v>1.5346482800000008</v>
          </cell>
        </row>
        <row r="8">
          <cell r="M8">
            <v>11.062929256208017</v>
          </cell>
          <cell r="N8">
            <v>3.4135549837920047</v>
          </cell>
          <cell r="O8">
            <v>1.4788707999999984</v>
          </cell>
          <cell r="P8">
            <v>1.7746449599999981</v>
          </cell>
        </row>
      </sheetData>
      <sheetData sheetId="32">
        <row r="7">
          <cell r="O7">
            <v>1.0820551999999997</v>
          </cell>
        </row>
      </sheetData>
      <sheetData sheetId="33">
        <row r="7">
          <cell r="M7">
            <v>17.538554639599973</v>
          </cell>
          <cell r="N7">
            <v>6.0031294403999906</v>
          </cell>
          <cell r="P7">
            <v>1.1902607199999997</v>
          </cell>
        </row>
        <row r="8">
          <cell r="M8">
            <v>17.280263903967928</v>
          </cell>
          <cell r="N8">
            <v>5.3319631360319768</v>
          </cell>
          <cell r="O8">
            <v>1.3648967999999961</v>
          </cell>
          <cell r="P8">
            <v>1.6378761599999954</v>
          </cell>
        </row>
      </sheetData>
      <sheetData sheetId="34">
        <row r="7">
          <cell r="O7">
            <v>1.4788707999999984</v>
          </cell>
        </row>
      </sheetData>
      <sheetData sheetId="35"/>
      <sheetData sheetId="36"/>
      <sheetData sheetId="37">
        <row r="7">
          <cell r="M7">
            <v>24.721028490000005</v>
          </cell>
          <cell r="N7">
            <v>8.240342830000003</v>
          </cell>
          <cell r="P7">
            <v>1.6267578799999984</v>
          </cell>
        </row>
        <row r="8">
          <cell r="M8">
            <v>25.827655620000037</v>
          </cell>
          <cell r="N8">
            <v>8.609218540000013</v>
          </cell>
          <cell r="O8">
            <v>1.6100571999999955</v>
          </cell>
          <cell r="P8">
            <v>1.9320686399999945</v>
          </cell>
        </row>
      </sheetData>
      <sheetData sheetId="38">
        <row r="7">
          <cell r="M7">
            <v>24.007928309999969</v>
          </cell>
          <cell r="N7">
            <v>8.0026427699999925</v>
          </cell>
          <cell r="O7">
            <v>1.4425851999999995</v>
          </cell>
          <cell r="P7">
            <v>1.5868437199999996</v>
          </cell>
        </row>
        <row r="8">
          <cell r="M8">
            <v>23.981635979999993</v>
          </cell>
          <cell r="N8">
            <v>7.9938786599999991</v>
          </cell>
          <cell r="O8">
            <v>1.6370388000000025</v>
          </cell>
          <cell r="P8">
            <v>1.964446560000003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K30" sqref="K30"/>
    </sheetView>
  </sheetViews>
  <sheetFormatPr defaultRowHeight="15"/>
  <cols>
    <col min="1" max="2" width="9.140625" style="4"/>
    <col min="3" max="3" width="10.7109375" style="4" customWidth="1"/>
    <col min="4" max="4" width="10.5703125" style="4" bestFit="1" customWidth="1"/>
    <col min="5" max="5" width="14.28515625" style="4" customWidth="1"/>
    <col min="6" max="6" width="15" style="4" customWidth="1"/>
    <col min="7" max="7" width="14" style="4" customWidth="1"/>
    <col min="8" max="16384" width="9.140625" style="4"/>
  </cols>
  <sheetData>
    <row r="1" spans="1:9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>
      <c r="E2" s="6" t="s">
        <v>35</v>
      </c>
    </row>
    <row r="3" spans="1:9">
      <c r="A3" s="27" t="s">
        <v>0</v>
      </c>
      <c r="B3" s="27"/>
      <c r="C3" s="27" t="s">
        <v>36</v>
      </c>
      <c r="D3" s="3" t="s">
        <v>29</v>
      </c>
      <c r="E3" s="3"/>
      <c r="F3" s="3"/>
      <c r="G3" s="3"/>
      <c r="H3" s="3" t="s">
        <v>30</v>
      </c>
      <c r="I3" s="3"/>
    </row>
    <row r="4" spans="1:9" ht="36.75" customHeight="1">
      <c r="A4" s="27"/>
      <c r="B4" s="27"/>
      <c r="C4" s="27"/>
      <c r="D4" s="1" t="s">
        <v>32</v>
      </c>
      <c r="E4" s="1" t="s">
        <v>2</v>
      </c>
      <c r="F4" s="1" t="s">
        <v>3</v>
      </c>
      <c r="G4" s="1" t="s">
        <v>4</v>
      </c>
      <c r="H4" s="2" t="s">
        <v>1</v>
      </c>
      <c r="I4" s="1" t="s">
        <v>31</v>
      </c>
    </row>
    <row r="5" spans="1:9" ht="18" customHeight="1">
      <c r="A5" s="7" t="s">
        <v>7</v>
      </c>
      <c r="B5" s="8"/>
      <c r="C5" s="9">
        <v>315.10000000000002</v>
      </c>
      <c r="D5" s="10">
        <f>'[1]dec 2012'!$P$4+'[1]nov 2012'!$P$4+'[1]okt 2012 (kopējais)'!$P$4+'[1]apr 2012'!$P$4+'[1]mar 2012'!$N$4+'[1]feb 2012'!$N$4+'[1]jan 2012'!$N$4</f>
        <v>59.933039040000011</v>
      </c>
      <c r="E5" s="10">
        <f>'[1]dec 2012'!$Q$4+'[1]nov 2012'!$Q$4++++++'[1]okt 2012 (kopējais)'!$Q$4+'[1]apr 2012'!$Q$4+'[1]mar 2012'!$O$4+'[1]feb 2012'!$O$4+'[1]jan 2012'!$O$4</f>
        <v>4.5110889600000021</v>
      </c>
      <c r="F5" s="10">
        <f>'[1]dec 2012'!$R$4+'[1]nov 2012'!$R$4+'[1]okt 2012 (kopējais)'!$R$4+'[1]sep 2012'!$R$4+'[1]aug 2012'!$R$4+'[1]jul 2012'!$R$4+'[1]jun 2012'!$R$4+'[1]mai 2012'!$R$4+'[1]apr 2012'!$R$4+'[1]mar 2012'!$P$4+'[1]feb 2012'!$P$4+'[1]jan 2012'!$P$4</f>
        <v>9.1085600000000007</v>
      </c>
      <c r="G5" s="10">
        <f>'[1]dec 2012'!$S$4+'[1]nov 2012'!$S$4+'[1]okt 2012 (kopējais)'!$S$4+'[1]sep 2012'!$S$4+'[1]aug 2012'!$S$4+'[1]jul 2012'!$S$4+'[1]jun 2012'!$S$4+'[1]mai 2012'!$S$4+'[1]apr 2012'!$S$4+'[1]mar 2012'!$Q$4+'[1]feb 2012'!$Q$4+'[1]jan 2012'!$Q$4</f>
        <v>9.9123119999999894</v>
      </c>
      <c r="H5" s="11">
        <f>(D5+E5)</f>
        <v>64.444128000000006</v>
      </c>
      <c r="I5" s="11">
        <f>(F5+G5)</f>
        <v>19.02087199999999</v>
      </c>
    </row>
    <row r="6" spans="1:9" ht="18" customHeight="1">
      <c r="A6" s="12" t="s">
        <v>8</v>
      </c>
      <c r="B6" s="13"/>
      <c r="C6" s="14">
        <v>1755.4</v>
      </c>
      <c r="D6" s="15">
        <f>'[1]dec 2012'!$P$5+'[1]nov 2012'!$P$5+'[1]okt 2012 (kopējais)'!$P$5+'[1]apr 2012'!$P$5+'[1]mar 2012'!$N$5+'[1]feb 2012'!$N$5+'[1]jan 2012'!$N$5</f>
        <v>223.24559317199953</v>
      </c>
      <c r="E6" s="15">
        <f>'[1]dec 2012'!$Q$5+'[1]nov 2012'!$Q$5+'[1]okt 2012 (kopējais)'!$Q$5+'[1]apr 2012'!$Q$5+'[1]mar 2012'!$O$5+'[1]feb 2012'!$O$5+'[1]jan 2012'!$O$5</f>
        <v>69.343650827999852</v>
      </c>
      <c r="F6" s="15">
        <f>'[1]dec 2012'!$R$5+++'[1]nov 2012'!$R$5+'[1]okt 2012 (kopējais)'!$R$5+'[1]sep 2012'!$R$5+'[1]aug 2012'!$R$5+'[1]jul 2012'!$R$5+'[1]jun 2012'!$R$5+'[1]mai 2012'!$R$5+'[1]apr 2012'!$R$5+'[1]mar 2012'!$P$5+'[1]feb 2012'!$P$5+++'[1]jan 2012'!$P$5</f>
        <v>39.21564</v>
      </c>
      <c r="G6" s="15">
        <f>'[1]dec 2012'!$S$5+'[1]nov 2012'!$S$5+'[1]okt 2012 (kopējais)'!$S$5+'[1]sep 2012'!$S$5+'[1]aug 2012'!$S$5+'[1]jul 2012'!$S$5+'[1]jun 2012'!$S$5+'[1]mai 2012'!$S$5+'[1]apr 2012'!$S$5+'[1]mar 2012'!$Q$5+'[1]feb 2012'!$Q$5+'[1]jan 2012'!$Q$5</f>
        <v>63.687116000000351</v>
      </c>
      <c r="H6" s="11">
        <f t="shared" ref="H6:H26" si="0">(D6+E6)</f>
        <v>292.58924399999938</v>
      </c>
      <c r="I6" s="11">
        <f t="shared" ref="I6:I26" si="1">(F6+G6)</f>
        <v>102.90275600000035</v>
      </c>
    </row>
    <row r="7" spans="1:9" ht="18" customHeight="1">
      <c r="A7" s="16" t="s">
        <v>9</v>
      </c>
      <c r="B7" s="17"/>
      <c r="C7" s="18">
        <v>891.1</v>
      </c>
      <c r="D7" s="15">
        <f>'[1]dec 2012'!$P$6+'[1]nov 2012'!$P$6+'[1]okt 2012 (kopējais)'!$P$6+'[1]apr 2012'!$P$6+'[1]mar 2012'!$N$6+'[1]feb 2012'!$N$6+'[1]jan 2012'!$N$6</f>
        <v>118.54338084000011</v>
      </c>
      <c r="E7" s="15">
        <f>'[1]dec 2012'!$Q$6+'[1]nov 2012'!$Q$6+'[1]okt 2012 (kopējais)'!$Q$6+'[1]apr 2012'!$Q$6++'[1]mar 2012'!$O$6++'[1]feb 2012'!$O$6+'[1]jan 2012'!$O$6</f>
        <v>40.575251160000043</v>
      </c>
      <c r="F7" s="15">
        <f>'[1]dec 2012'!$R$6+'[1]nov 2012'!$R$6+'[1]okt 2012 (kopējais)'!$R$6+'[1]sep 2012'!$R$6+'[1]aug 2012'!$R$6+'[1]jul 2012'!$R$6+'[1]jun 2012'!$R$6+'[1]mai 2012'!$R$6+'[1]apr 2012'!$R$6+'[1]mar 2012'!$P$6+'[1]feb 2012'!$P$6+'[1]jan 2012'!$P$6</f>
        <v>15.1653</v>
      </c>
      <c r="G7" s="15">
        <f>'[1]dec 2012'!$S$6+'[1]nov 2012'!$S$6+'[1]okt 2012 (kopējais)'!$S$6+'[1]sep 2012'!$S$6+'[1]aug 2012'!$S$6+'[1]jul 2012'!$S$6+'[1]jun 2012'!$S$6+'[1]mai 2012'!$S$6+'[1]apr 2012'!$S$6+'[1]mar 2012'!$Q$6+'[1]feb 2012'!$Q$6+'[1]jan 2012'!$Q$6</f>
        <v>29.347067999999915</v>
      </c>
      <c r="H7" s="11">
        <f t="shared" si="0"/>
        <v>159.11863200000016</v>
      </c>
      <c r="I7" s="11">
        <f t="shared" si="1"/>
        <v>44.512367999999917</v>
      </c>
    </row>
    <row r="8" spans="1:9" ht="18" customHeight="1">
      <c r="A8" s="16" t="s">
        <v>10</v>
      </c>
      <c r="B8" s="17"/>
      <c r="C8" s="18">
        <v>861.3</v>
      </c>
      <c r="D8" s="15">
        <f>'[1]dec 2012'!$P$7++++++++++++++'[1]nov 2012'!$P$7+'[1]okt 2012 (kopējais)'!$P$7+'[1]apr 2012'!$P$7+'[1]mar 2012'!$N$7+'[1]feb 2012'!$N$7+'[1]jan 2012'!$N$7</f>
        <v>126.17583255503986</v>
      </c>
      <c r="E8" s="15">
        <f>'[1]dec 2012'!$Q$7+'[1]nov 2012'!$Q$7+'[1]okt 2012 (kopējais)'!$Q$7+'[1]apr 2012'!$Q$7+'[1]mar 2012'!$O$7+'[1]feb 2012'!$O$7+'[1]jan 2012'!$O$7</f>
        <v>38.932558644959954</v>
      </c>
      <c r="F8" s="15">
        <f>'[1]dec 2012'!$R$7+'[1]nov 2012'!$R$7+'[1]okt 2012 (kopējais)'!$R$7++'[1]sep 2012'!$R$7+'[1]aug 2012'!$R$7+'[1]jul 2012'!$R$7+'[1]jun 2012'!$R$7+'[1]mai 2012'!$R$7+'[1]apr 2012'!$R$7+'[1]mar 2012'!$Q$7+++++'[1]feb 2012'!$Q$7</f>
        <v>14.833375199999995</v>
      </c>
      <c r="G8" s="15">
        <f>'[1]dec 2012'!$S$7+'[1]nov 2012'!$S$7+'[1]okt 2012 (kopējais)'!$S$7+'[1]sep 2012'!$S$7+'[1]aug 2012'!$S$7+'[1]jul 2012'!$S$7+'[1]jun 2012'!$S$7+'[1]mai 2012'!$S$7+'[1]apr 2012'!$S$7+'[1]mar 2012'!$Q$7+'[1]feb 2012'!$Q$7+'[1]jan 2012'!$Q$7</f>
        <v>33.411268800000087</v>
      </c>
      <c r="H8" s="11">
        <f t="shared" si="0"/>
        <v>165.1083911999998</v>
      </c>
      <c r="I8" s="11">
        <f t="shared" si="1"/>
        <v>48.244644000000079</v>
      </c>
    </row>
    <row r="9" spans="1:9" ht="18" customHeight="1">
      <c r="A9" s="16" t="s">
        <v>37</v>
      </c>
      <c r="B9" s="17"/>
      <c r="C9" s="18">
        <v>857.7</v>
      </c>
      <c r="D9" s="15">
        <f>'[1]dec 2012'!$P$8+'[1]nov 2012'!$P$8+'[1]okt 2012 (kopējais)'!$P$8+'[1]apr 2012'!$P$8+'[1]mar 2012'!$N$8+'[1]feb 2012'!$N$8+'[1]jan 2012'!$N$8</f>
        <v>127.58704415744019</v>
      </c>
      <c r="E9" s="15">
        <f>'[1]dec 2012'!$Q$8+'[1]nov 2012'!$Q$8+'[1]okt 2012 (kopējais)'!$Q$8+'[1]apr 2012'!$Q$8+'[1]mar 2012'!$O$8+'[1]feb 2012'!$O$8+'[1]jan 2012'!$O$8</f>
        <v>38.715151042560066</v>
      </c>
      <c r="F9" s="15">
        <f>'[1]dec 2012'!$R$8+'[1]nov 2012'!$R$8+'[1]okt 2012 (kopējais)'!$R$8+'[1]sep 2012'!$S$8+'[1]aug 2012'!$R$8+'[1]jul 2012'!$R$8+'[1]jun 2012'!$R$8+'[1]mai 2012'!$R$8+'[1]apr 2012'!$R$8+'[1]mar 2012'!$P$8+'[1]feb 2012'!$P$8+'[1]jan 2012'!$P$8</f>
        <v>16.120840000000157</v>
      </c>
      <c r="G9" s="15">
        <f>'[1]dec 2012'!$S$8+'[1]nov 2012'!$S$8+'[1]okt 2012 (kopējais)'!$S$8+'[1]sep 2012'!$S$8+'[1]aug 2012'!$S$8+'[1]jul 2012'!$S$8+'[1]jun 2012'!$S$8+'[1]mai 2012'!$S$8+'[1]apr 2012'!$S$8+'[1]mar 2012'!$Q$8+'[1]feb 2012'!$Q$8+'[1]jan 2012'!$Q$8</f>
        <v>30.521124799999964</v>
      </c>
      <c r="H9" s="11">
        <f t="shared" si="0"/>
        <v>166.30219520000026</v>
      </c>
      <c r="I9" s="11">
        <f t="shared" si="1"/>
        <v>46.641964800000125</v>
      </c>
    </row>
    <row r="10" spans="1:9" ht="18" customHeight="1">
      <c r="A10" s="16" t="s">
        <v>11</v>
      </c>
      <c r="B10" s="17"/>
      <c r="C10" s="18">
        <v>859.7</v>
      </c>
      <c r="D10" s="15">
        <f>'[1]dec 2012'!$P$9+'[1]nov 2012'!$P$9+'[1]okt 2012 (kopējais)'!$P$9+'[1]apr 2012'!$P$10+'[1]mar 2012'!$N$9+'[1]feb 2012'!$N$9+'[1]jan 2012'!$N$9</f>
        <v>132.48078493943999</v>
      </c>
      <c r="E10" s="15">
        <f>'[1]dec 2012'!$Q$9++++++'[1]nov 2012'!$Q$9+'[1]okt 2012 (kopējais)'!$Q$9+'[1]apr 2012'!$Q$9+'[1]mar 2012'!$O$9+'[1]feb 2012'!$O$9+'[1]jan 2012'!$O$9</f>
        <v>45.768191059199971</v>
      </c>
      <c r="F10" s="15">
        <f>'[1]dec 2012'!$R$9+'[1]nov 2012'!$R$9+'[1]okt 2012 (kopējais)'!$R$9+'[1]sep 2012'!$R$9+'[1]aug 2012'!$R$9+'[1]jul 2012'!$R$9+'[1]jun 2012'!$R$9++'[1]mai 2012'!$R$9+'[1]apr 2012'!$R$9+'[1]mar 2012'!$P$9+'[1]feb 2012'!$P$9+'[1]jan 2012'!$P$9</f>
        <v>19.077772000000017</v>
      </c>
      <c r="G10" s="15">
        <f>'[1]dec 2012'!$S$9+'[1]nov 2012'!$S$9+'[1]okt 2012 (kopējais)'!$S$9+'[1]sep 2012'!$S$9+'[1]aug 2012'!$S$9+'[1]jul 2012'!$S$9+'[1]jun 2012'!$S$9+'[1]mai 2012'!$S$9+'[1]apr 2012'!$S$9+'[1]mar 2012'!$Q$9+'[1]feb 2012'!$Q$9+'[1]jan 2012'!$Q$9</f>
        <v>31.208204000000055</v>
      </c>
      <c r="H10" s="11">
        <f t="shared" si="0"/>
        <v>178.24897599863996</v>
      </c>
      <c r="I10" s="11">
        <f t="shared" si="1"/>
        <v>50.285976000000076</v>
      </c>
    </row>
    <row r="11" spans="1:9" ht="18" customHeight="1">
      <c r="A11" s="12" t="s">
        <v>12</v>
      </c>
      <c r="B11" s="13"/>
      <c r="C11" s="18">
        <v>1476.4</v>
      </c>
      <c r="D11" s="15">
        <f>'[1]dec 2012'!$P$10+'[1]nov 2012'!$P$10+'[1]okt 2012 (kopējais)'!$P$10+'[1]apr 2012'!$P$10+'[1]mar 2012'!$N$10+'[1]feb 2012'!$N$10+'[1]jan 2012'!$N$10</f>
        <v>205.597931168</v>
      </c>
      <c r="E11" s="15">
        <f>'[1]dec 2012'!$Q$10+'[1]nov 2012'!$Q$10+'[1]okt 2012 (kopējais)'!$Q$10+'[1]apr 2012'!$Q$10+'[1]mar 2012'!$O$10+'[1]feb 2012'!$O$10+'[1]jan 2012'!$O$10</f>
        <v>31.266044832000006</v>
      </c>
      <c r="F11" s="15">
        <f>'[1]dec 2012'!$R$10+'[1]nov 2012'!$R$10+'[1]okt 2012 (kopējais)'!$R$10+'[1]sep 2012'!$R$10+'[1]aug 2012'!$R$10+'[1]jul 2012'!$R$10+'[1]jun 2012'!$R$10+'[1]mai 2012'!$R$10+'[1]apr 2012'!$R$10+'[1]mar 2012'!$P$10+'[1]feb 2012'!$P$10+'[1]jan 2012'!$P$10</f>
        <v>51.73040000000001</v>
      </c>
      <c r="G11" s="15">
        <f>'[1]dec 2012'!$S$10++++++'[1]nov 2012'!$S$10+'[1]okt 2012 (kopējais)'!$S$10+'[1]sep 2012'!$S$10+'[1]aug 2012'!$S$10+'[1]jul 2012'!$S$10+'[1]jun 2012'!$S$10+'[1]mai 2012'!$S$10+'[1]apr 2012'!$S$10+'[1]mar 2012'!$Q$10+'[1]feb 2012'!$Q$10+'[1]jan 2012'!$Q$10</f>
        <v>71.072623999999891</v>
      </c>
      <c r="H11" s="11">
        <f t="shared" si="0"/>
        <v>236.86397600000001</v>
      </c>
      <c r="I11" s="11">
        <f t="shared" si="1"/>
        <v>122.80302399999991</v>
      </c>
    </row>
    <row r="12" spans="1:9" ht="18" customHeight="1">
      <c r="A12" s="12" t="s">
        <v>27</v>
      </c>
      <c r="B12" s="13"/>
      <c r="C12" s="19">
        <v>112.3</v>
      </c>
      <c r="D12" s="59">
        <f>'[1]dec 2012'!$P$11+'[1]nov 2012'!$P$11+'[1]okt 2012 (kopējais)'!$P$11+'[1]apr 2012'!$P$11+'[1]mar 2012'!$N$11+'[1]feb 2012'!$N$11+'[1]jan 2012'!$N$11</f>
        <v>16.182051599999987</v>
      </c>
      <c r="E12" s="59">
        <f>'[1]dec 2012'!$Q$11+'[1]nov 2012'!$Q$11+'[1]okt 2012 (kopējais)'!$Q$11+'[1]apr 2012'!$Q$11+'[1]mar 2012'!$O$11+'[1]feb 2012'!$O$11+'[1]jan 2012'!$O$11</f>
        <v>1.0109483999999993</v>
      </c>
      <c r="F12" s="59"/>
      <c r="G12" s="59"/>
      <c r="H12" s="58">
        <f t="shared" si="0"/>
        <v>17.192999999999987</v>
      </c>
      <c r="I12" s="58">
        <f t="shared" si="1"/>
        <v>0</v>
      </c>
    </row>
    <row r="13" spans="1:9" ht="18" customHeight="1">
      <c r="A13" s="28" t="s">
        <v>13</v>
      </c>
      <c r="B13" s="29"/>
      <c r="C13" s="18">
        <v>354</v>
      </c>
      <c r="D13" s="15">
        <f>'[1]dec 2012'!$P$14+'[1]nov 2012'!$P$14+'[1]okt 2012 (kopējais)'!$P$14+'[1]apr 2012'!$P$14+'[1]mar 2012'!$N$14+'[1]feb 2012'!$N$14+'[1]jan 2012'!$N$14</f>
        <v>49.780282780799915</v>
      </c>
      <c r="E13" s="15">
        <f>'[1]dec 2012'!$Q$14+'[1]nov 2012'!$Q$14+'[1]okt 2012 (kopējais)'!$Q$14+'[1]apr 2012'!$Q$14+'[1]mar 2012'!$O$14+'[1]feb 2012'!$O$14+'[1]jan 2012'!$O$14</f>
        <v>13.073609619199976</v>
      </c>
      <c r="F13" s="15">
        <f>'[1]dec 2012'!$R$14+'[1]nov 2012'!$R$14+'[1]okt 2012 (kopējais)'!$R$14+'[1]sep 2012'!$R$14+'[1]aug 2012'!$R$14+'[1]jul 2012'!$R$14+'[1]jun 2012'!$R$14+'[1]mai 2012'!$R$14+'[1]apr 2012'!$R$14+'[1]mar 2012'!$P$14+'[1]feb 2012'!$P$14+'[1]jan 2012'!$P$14</f>
        <v>9.2199440000000035</v>
      </c>
      <c r="G13" s="15">
        <f>'[1]dec 2012'!$S$14+'[1]nov 2012'!$S$14+'[1]okt 2012 (kopējais)'!$S$14+'[1]sep 2012'!$S$14+'[1]aug 2012'!$S$14+'[1]jul 2012'!$S$14+'[1]jun 2012'!$S$14+'[1]mai 2012'!$S$14+'[1]apr 2012'!$S$14+'[1]mar 2012'!$Q$14+'[1]feb 2012'!$Q$14+'[1]jan 2012'!$Q$14</f>
        <v>11.716163600000071</v>
      </c>
      <c r="H13" s="11">
        <f t="shared" si="0"/>
        <v>62.853892399999893</v>
      </c>
      <c r="I13" s="11">
        <f t="shared" si="1"/>
        <v>20.936107600000074</v>
      </c>
    </row>
    <row r="14" spans="1:9" ht="18" customHeight="1">
      <c r="A14" s="28" t="s">
        <v>14</v>
      </c>
      <c r="B14" s="29"/>
      <c r="C14" s="18">
        <v>751.6</v>
      </c>
      <c r="D14" s="15">
        <f>'[1]dec 2012'!$P$15+'[1]nov 2012'!$P$15+'[1]okt 2012 (kopējais)'!$P$15+'[1]apr 2012'!$P$15+'[1]mar 2012'!$N$15+'[1]feb 2012'!$N$15+'[1]jan 2012'!$N$15</f>
        <v>122.55614657599983</v>
      </c>
      <c r="E14" s="15">
        <f>'[1]dec 2012'!$Q$15+'[1]nov 2012'!$Q$15+'[1]okt 2012 (kopējais)'!$Q$15+'[1]apr 2012'!$Q$15+'[1]mar 2012'!$O$15+'[1]feb 2012'!$O$15+'[1]jan 2012'!$O$15</f>
        <v>17.668277423999974</v>
      </c>
      <c r="F14" s="15">
        <f>'[1]dec 2012'!$R$15+'[1]nov 2012'!$R$15+'[1]okt 2012 (kopējais)'!$R$15+'[1]apr 2012'!$R$15+'[1]sep 2012'!$R$15+'[1]aug 2012'!$R$15+'[1]jul 2012'!$R$15+'[1]jun 2012'!$R$15+'[1]mai 2012'!$R$15+'[1]mar 2012'!$P$15+'[1]feb 2012'!$P$15+'[1]jan 2012'!$P$15</f>
        <v>11.025400000000001</v>
      </c>
      <c r="G14" s="15">
        <f>'[1]dec 2012'!$S$15+'[1]nov 2012'!$S$15+'[1]okt 2012 (kopējais)'!$S$15+'[1]sep 2012'!$S$15+'[1]aug 2012'!$S$15+'[1]jul 2012'!$S$15+'[1]jun 2012'!$S$15+'[1]mai 2012'!$S$15+'[1]apr 2012'!$S$15+'[1]mar 2012'!$Q$15+'[1]feb 2012'!$Q$15+'[1]jan 2012'!$Q$15</f>
        <v>12.140176000000082</v>
      </c>
      <c r="H14" s="11">
        <f t="shared" si="0"/>
        <v>140.2244239999998</v>
      </c>
      <c r="I14" s="11">
        <f t="shared" si="1"/>
        <v>23.165576000000083</v>
      </c>
    </row>
    <row r="15" spans="1:9" ht="18" customHeight="1">
      <c r="A15" s="12" t="s">
        <v>15</v>
      </c>
      <c r="B15" s="13"/>
      <c r="C15" s="18">
        <v>1179.8</v>
      </c>
      <c r="D15" s="15">
        <f>'[1]dec 2012'!$P$16+'[1]nov 2012'!$P$16+'[1]okt 2012 (kopējais)'!$P$16+'[1]apr 2012'!$P$16+'[1]mar 2012'!$N$16+'[1]feb 2012'!$N$16+'[1]jan 2012'!$N$16</f>
        <v>177.59048128000003</v>
      </c>
      <c r="E15" s="15">
        <f>'[1]dec 2012'!$Q$16+'[1]nov 2012'!$Q$16+'[1]okt 2012 (kopējais)'!$Q$16+'[1]apr 2012'!$Q$16+'[1]mar 2012'!$O$16+'[1]feb 2012'!$O$16+'[1]jan 2012'!$O$16</f>
        <v>28.430958720000003</v>
      </c>
      <c r="F15" s="15">
        <f>'[1]dec 2012'!$R$16+'[1]nov 2012'!$R$16+'[1]okt 2012 (kopējais)'!$R$16+'[1]sep 2012'!$R$16+'[1]aug 2012'!$R$16+'[1]jul 2012'!$R$16+'[1]jun 2012'!$R$16+'[1]mai 2012'!$R$16+'[1]apr 2012'!$R$16+'[1]mar 2012'!$P$16+'[1]feb 2012'!$P$16+'[1]jan 2012'!$P$16</f>
        <v>21.119760000000003</v>
      </c>
      <c r="G15" s="15">
        <f>'[1]dec 2012'!$S$16+'[1]nov 2012'!$S$16+'[1]okt 2012 (kopējais)'!$S$16+'[1]sep 2012'!$S$16+'[1]aug 2012'!$S$16+'[1]jul 2012'!$S$16+'[1]jun 2012'!$S$16+'[1]mai 2012'!$S$16+'[1]apr 2012'!$S$16+'[1]mar 2012'!$Q$16+'[1]feb 2012'!$Q$16+'[1]jan 2012'!$Q$16</f>
        <v>20.068800000000024</v>
      </c>
      <c r="H15" s="11">
        <f t="shared" si="0"/>
        <v>206.02144000000004</v>
      </c>
      <c r="I15" s="11">
        <f t="shared" si="1"/>
        <v>41.188560000000024</v>
      </c>
    </row>
    <row r="16" spans="1:9" ht="18" customHeight="1">
      <c r="A16" s="12" t="s">
        <v>16</v>
      </c>
      <c r="B16" s="13"/>
      <c r="C16" s="18">
        <v>748.4</v>
      </c>
      <c r="D16" s="15">
        <f>'[1]dec 2012'!$P$17+'[1]nov 2012'!$P$17+'[1]okt 2012 (kopējais)'!$P$17+'[1]apr 2012'!$P$17+'[1]mar 2012'!$N$17+'[1]feb 2012'!$N$17+'[1]jan 2012'!$N$17</f>
        <v>97.780729030399868</v>
      </c>
      <c r="E16" s="15">
        <f>'[1]dec 2012'!$Q$17+'[1]nov 2012'!$Q$17+'[1]okt 2012 (kopējais)'!$Q$17+'[1]apr 2012'!$Q$17+'[1]mar 2012'!$O$17+'[1]feb 2012'!$O$17+'[1]jan 2012'!$O$17</f>
        <v>32.246836169599959</v>
      </c>
      <c r="F16" s="15">
        <f>'[1]dec 2012'!$R$17+'[1]nov 2012'!$R$17+'[1]okt 2012 (kopējais)'!$R$17+'[1]sep 2012'!$R$17+'[1]aug 2012'!$R$17+'[1]jul 2012'!$R$17+'[1]jun 2012'!$R$17+'[1]mai 2012'!$R$17+'[1]apr 2012'!$R$17+'[1]mar 2012'!$P$17+'[1]feb 2012'!$P$17+'[1]jan 2012'!$P$17</f>
        <v>13.676920000000001</v>
      </c>
      <c r="G16" s="15">
        <f>'[1]dec 2012'!$S$17+'[1]nov 2012'!$S$17+'[1]okt 2012 (kopējais)'!$S$17+'[1]sep 2012'!$S$17+'[1]aug 2012'!$S$17+'[1]jul 2012'!$S$17+'[1]jun 2012'!$S$17+'[1]mai 2012'!$S$17+'[1]apr 2012'!$S$17+'[1]mar 2012'!$Q$17+'[1]feb 2012'!$Q$17+'[1]jan 2012'!$Q$17</f>
        <v>21.135514800000085</v>
      </c>
      <c r="H16" s="11">
        <f t="shared" si="0"/>
        <v>130.02756519999983</v>
      </c>
      <c r="I16" s="11">
        <f t="shared" si="1"/>
        <v>34.812434800000084</v>
      </c>
    </row>
    <row r="17" spans="1:9" ht="18" customHeight="1">
      <c r="A17" s="16" t="s">
        <v>17</v>
      </c>
      <c r="B17" s="17"/>
      <c r="C17" s="18">
        <v>743.2</v>
      </c>
      <c r="D17" s="15">
        <f>'[1]dec 2012'!$P$18+'[1]nov 2012'!$P$18+'[1]okt 2012 (kopējais)'!$P$18+'[1]apr 2012'!$P$18+'[1]mar 2012'!$N$18+'[1]feb 2012'!$N$18+'[1]jan 2012'!$N$18</f>
        <v>49.605100000000022</v>
      </c>
      <c r="E17" s="15">
        <f>'[1]dec 2012'!$Q$18+'[1]nov 2012'!$Q$18+'[1]okt 2012 (kopējais)'!$Q$18+'[1]apr 2012'!$Q$18+'[1]mar 2012'!$O$18+'[1]feb 2012'!$O$18+'[1]jan 2012'!$O$18</f>
        <v>18.35990000000001</v>
      </c>
      <c r="F17" s="24"/>
      <c r="G17" s="24"/>
      <c r="H17" s="11">
        <f t="shared" si="0"/>
        <v>67.965000000000032</v>
      </c>
      <c r="I17" s="11">
        <f t="shared" si="1"/>
        <v>0</v>
      </c>
    </row>
    <row r="18" spans="1:9" ht="18" customHeight="1">
      <c r="A18" s="16" t="s">
        <v>18</v>
      </c>
      <c r="B18" s="17"/>
      <c r="C18" s="18">
        <v>890.4</v>
      </c>
      <c r="D18" s="15">
        <f>'[1]dec 2012'!$P$19+'[1]nov 2012'!$P$19+'[1]okt 2012 (kopējais)'!$P$19+'[1]apr 2012'!$P$19+'[1]mar 2012'!$N$19+'[1]feb 2012'!$N$19+'[1]jan 2012'!$N$19</f>
        <v>109.29744479999999</v>
      </c>
      <c r="E18" s="15">
        <f>'[1]dec 2012'!$Q$19+'[1]nov 2012'!$Q$19+'[1]okt 2012 (kopējais)'!$Q$19+'[1]apr 2012'!$Q$19+'[1]mar 2012'!$O$19+'[1]feb 2012'!$O$19+'[1]jan 2012'!$O$19</f>
        <v>18.118555199999999</v>
      </c>
      <c r="F18" s="24"/>
      <c r="G18" s="24"/>
      <c r="H18" s="11">
        <f t="shared" si="0"/>
        <v>127.416</v>
      </c>
      <c r="I18" s="11">
        <f t="shared" si="1"/>
        <v>0</v>
      </c>
    </row>
    <row r="19" spans="1:9" ht="18" customHeight="1">
      <c r="A19" s="16" t="s">
        <v>19</v>
      </c>
      <c r="B19" s="17"/>
      <c r="C19" s="18">
        <v>342.6</v>
      </c>
      <c r="D19" s="15">
        <f>'[1]dec 2012'!$P$21+'[1]nov 2012'!$P$21+'[1]okt 2012 (kopējais)'!$P$21+'[1]apr 2012'!$P$21+'[1]mar 2012'!$N$21+'[1]feb 2012'!$N$21+'[1]jan 2012'!$N$21</f>
        <v>69.650251199999985</v>
      </c>
      <c r="E19" s="15">
        <f>'[1]dec 2012'!$Q$21+'[1]nov 2012'!$Q$21+'[1]okt 2012 (kopējais)'!$Q$21+'[1]apr 2012'!$Q$21+'[1]mar 2012'!$O$21+'[1]feb 2012'!$O$21+'[1]jan 2012'!$O$21</f>
        <v>18.648748799999993</v>
      </c>
      <c r="F19" s="15"/>
      <c r="G19" s="15"/>
      <c r="H19" s="11">
        <f t="shared" si="0"/>
        <v>88.298999999999978</v>
      </c>
      <c r="I19" s="11">
        <f t="shared" si="1"/>
        <v>0</v>
      </c>
    </row>
    <row r="20" spans="1:9" ht="18" customHeight="1">
      <c r="A20" s="60" t="s">
        <v>20</v>
      </c>
      <c r="B20" s="61"/>
      <c r="C20" s="18">
        <v>1081.8</v>
      </c>
      <c r="D20" s="15">
        <f>'[1]dec 2012'!$P$22+'[1]nov 2012'!$P$22+'[1]okt 2012 (kopējais)'!$P$22+'[1]apr 2012'!$P$22+'[1]mar 2012'!$N$22+'[1]feb 2012'!$N$22+'[1]jan 2012'!$N$22</f>
        <v>98.138640268920057</v>
      </c>
      <c r="E20" s="15">
        <f>'[1]dec 2012'!$Q$22+'[1]nov 2012'!$Q$22+'[1]okt 2012 (kopējais)'!$Q$22+'[1]apr 2012'!$Q$22+'[1]mar 2012'!$O$22+'[1]feb 2012'!$O$22+'[1]jan 2012'!$O$22</f>
        <v>25.257761731079995</v>
      </c>
      <c r="F20" s="15">
        <f>'[1]dec 2012'!$R$22+'[1]nov 2012'!$R$22+'[1]okt 2012 (kopējais)'!$R$22+'[1]apr 2012'!$R$22+'[1]mar 2012'!$P$22+'[1]feb 2012'!$P$22+'[1]jan 2012'!$P$22+'[1]mai 2012'!$R$22+'[1]jun 2012'!$R$22+'[1]jul 2012'!$R$22+'[1]aug 2012'!$R$22+'[1]sep 2012'!$R$22</f>
        <v>26.808956000000009</v>
      </c>
      <c r="G20" s="15">
        <f>'[1]dec 2012'!$S$22+'[1]nov 2012'!$S$22+'[1]okt 2012 (kopējais)'!$S$22+'[1]sep 2012'!$S$22+'[1]aug 2012'!$S$22+'[1]jul 2012'!$S$22+'[1]jun 2012'!$S$22+'[1]mai 2012'!$S$22+'[1]apr 2012'!$S$22+'[1]mar 2012'!$Q$22+'[1]feb 2012'!$Q$22+'[1]jan 2012'!$Q$22</f>
        <v>28.910641999999932</v>
      </c>
      <c r="H20" s="11">
        <f t="shared" si="0"/>
        <v>123.39640200000005</v>
      </c>
      <c r="I20" s="11">
        <f t="shared" si="1"/>
        <v>55.719597999999941</v>
      </c>
    </row>
    <row r="21" spans="1:9" ht="18" customHeight="1">
      <c r="A21" s="12" t="s">
        <v>21</v>
      </c>
      <c r="B21" s="13"/>
      <c r="C21" s="18">
        <v>1333.1</v>
      </c>
      <c r="D21" s="15">
        <f>'[1]dec 2012'!$P$23+'[1]nov 2012'!$P$23+'[1]okt 2012 (kopējais)'!$P$23+'[1]apr 2012'!$P$23+'[1]mar 2012'!$N$23+'[1]feb 2012'!$N$23+'[1]jan 2012'!$N$23</f>
        <v>167.78670485463968</v>
      </c>
      <c r="E21" s="15">
        <f>'[1]dec 2012'!$Q$23+'[1]nov 2012'!$Q$23+'[1]okt 2012 (kopējais)'!$Q$23+'[1]apr 2012'!$Q$23+'[1]mar 2012'!$O$23+'[1]feb 2012'!$O$23+'[1]jan 2012'!$O$23</f>
        <v>32.268982345359937</v>
      </c>
      <c r="F21" s="15">
        <f>'[1]dec 2012'!$R$23+'[1]nov 2012'!$R$23+'[1]okt 2012 (kopējais)'!$R$23+'[1]sep 2012'!$R$23+'[1]aug 2012'!$R$23+'[1]jul 2012'!$R$23+'[1]jun 2012'!$R$23+'[1]mai 2012'!$R$23+'[1]apr 2012'!$R$23+'[1]mar 2012'!$P$23+'[1]feb 2012'!$P$23+'[1]jan 2012'!$P$15</f>
        <v>22.375719999999998</v>
      </c>
      <c r="G21" s="15">
        <f>'[1]dec 2012'!$S$23+'[1]nov 2012'!$S$23+'[1]okt 2012 (kopējais)'!$S$23+'[1]sep 2012'!$S$23+'[1]aug 2012'!$S$23+'[1]jul 2012'!$S$23+'[1]jun 2012'!$S$23+'[1]mai 2012'!$S$23+'[1]apr 2012'!$S$23+'[1]mar 2012'!$Q$23+'[1]feb 2012'!$Q$23+'[1]jan 2012'!$Q$23</f>
        <v>30.599512800000273</v>
      </c>
      <c r="H21" s="11">
        <f t="shared" si="0"/>
        <v>200.05568719999962</v>
      </c>
      <c r="I21" s="11">
        <f t="shared" si="1"/>
        <v>52.975232800000271</v>
      </c>
    </row>
    <row r="22" spans="1:9" ht="18" customHeight="1">
      <c r="A22" s="12" t="s">
        <v>22</v>
      </c>
      <c r="B22" s="13"/>
      <c r="C22" s="18">
        <v>655.1</v>
      </c>
      <c r="D22" s="15">
        <f>'[1]dec 2012'!$P$24+'[1]nov 2012'!$P$24+'[1]okt 2012 (kopējais)'!$P$24+'[1]apr 2012'!$P$24+'[1]mar 2012'!$N$24+'[1]feb 2012'!$N$24+'[1]jan 2012'!$N$24</f>
        <v>50.068422731039973</v>
      </c>
      <c r="E22" s="15">
        <f>'[1]dec 2012'!$Q$24+'[1]nov 2012'!$Q$24+'[1]okt 2012 (kopējais)'!$Q$24+'[1]apr 2012'!$Q$24+'[1]mar 2012'!$O$24+'[1]feb 2012'!$O$24+'[1]jan 2012'!$O$24</f>
        <v>14.286160868959975</v>
      </c>
      <c r="F22" s="15">
        <f>'[1]dec 2012'!$R$24+'[1]nov 2012'!$R$24+'[1]okt 2012 (kopējais)'!$R$24+'[1]sep 2012'!$R$24+'[1]aug 2012'!$R$24+'[1]jul 2012'!$R$24+'[1]jun 2012'!$R$24+'[1]mai 2012'!$R$24+'[1]apr 2012'!$R$24+'[1]mar 2012'!$P$24+'[1]feb 2012'!$P$24+'[1]jan 2012'!$P$24</f>
        <v>8.8896520000000017</v>
      </c>
      <c r="G22" s="15">
        <f>'[1]dec 2012'!$S$24+'[1]nov 2012'!$S$24+'[1]okt 2012 (kopējais)'!$S$24+'[1]sep 2012'!$S$24+'[1]aug 2012'!$S$24+'[1]jul 2012'!$S$24+'[1]jun 2012'!$S$24+'[1]mai 2012'!$S$24+'[1]apr 2012'!$S$24+'[1]mar 2012'!$Q$24+'[1]feb 2012'!$Q$24+'[1]jan 2012'!$Q$24</f>
        <v>16.745764400000059</v>
      </c>
      <c r="H22" s="11">
        <f t="shared" si="0"/>
        <v>64.354583599999955</v>
      </c>
      <c r="I22" s="11">
        <f t="shared" si="1"/>
        <v>25.635416400000061</v>
      </c>
    </row>
    <row r="23" spans="1:9" ht="18" customHeight="1">
      <c r="A23" s="12" t="s">
        <v>23</v>
      </c>
      <c r="B23" s="13"/>
      <c r="C23" s="14">
        <v>321</v>
      </c>
      <c r="D23" s="15">
        <f>'[1]dec 2012'!$P$25+'[1]nov 2012'!$P$25+'[1]okt 2012 (kopējais)'!$P$25+'[1]apr 2012'!$P$25+'[1]mar 2012'!$N$25+'[1]feb 2012'!$N$25+'[1]jan 2012'!$N$25</f>
        <v>48.426284671199966</v>
      </c>
      <c r="E23" s="15">
        <f>'[1]dec 2012'!$Q$25+'[1]nov 2012'!$Q$25+'[1]okt 2012 (kopējais)'!$Q$25+'[1]apr 2012'!$Q$25+'[1]mar 2012'!$O$25+'[1]feb 2012'!$O$25+'[1]jan 2012'!$O$25</f>
        <v>16.427451328799993</v>
      </c>
      <c r="F23" s="15">
        <f>'[1]dec 2012'!$R$25+'[1]nov 2012'!$R$25+'[1]okt 2012 (kopējais)'!$R$25+'[1]sep 2012'!$R$25+'[1]aug 2012'!$R$25+'[1]jul 2012'!$R$25+'[1]jun 2012'!$R$25+'[1]mai 2012'!$R$25+'[1]apr 2012'!$R$25+'[1]mar 2012'!$P$25+'[1]feb 2012'!$P$25+'[1]jan 2012'!$P$25</f>
        <v>4.7034919999999953</v>
      </c>
      <c r="G23" s="15">
        <f>'[1]dec 2012'!$S$25+'[1]nov 2012'!$S$25+'[1]okt 2012 (kopējais)'!$S$25+'[1]sep 2012'!$S$25+'[1]aug 2012'!$S$25+'[1]jul 2012'!$S$25+'[1]jun 2012'!$S$25+'[1]mai 2012'!$S$25+'[1]apr 2012'!$S$25+'[1]mar 2012'!$Q$25+'[1]feb 2012'!$Q$25+'[1]jan 2012'!$Q$25</f>
        <v>7.7347719999999551</v>
      </c>
      <c r="H23" s="11">
        <f t="shared" si="0"/>
        <v>64.853735999999955</v>
      </c>
      <c r="I23" s="11">
        <f t="shared" si="1"/>
        <v>12.43826399999995</v>
      </c>
    </row>
    <row r="24" spans="1:9" ht="18" customHeight="1">
      <c r="A24" s="12" t="s">
        <v>24</v>
      </c>
      <c r="B24" s="13"/>
      <c r="C24" s="14">
        <v>142</v>
      </c>
      <c r="D24" s="15">
        <f>'[1]dec 2012'!$P$26+'[1]nov 2012'!$P$26+'[1]okt 2012 (kopējais)'!$P$26+'[1]apr 2012'!$P$26+'[1]mar 2012'!$N$26+'[1]feb 2012'!$N$26+'[1]jan 2012'!$N$26</f>
        <v>25.485611048184044</v>
      </c>
      <c r="E24" s="15">
        <f>'[1]dec 2012'!$Q$26+'[1]nov 2012'!$Q$26+'[1]okt 2012 (kopējais)'!$Q$26+'[1]apr 2012'!$Q$26+'[1]mar 2012'!$O$26+'[1]feb 2012'!$O$26+'[1]jan 2012'!$O$26</f>
        <v>1.9745915118160036</v>
      </c>
      <c r="F24" s="15">
        <f>'[1]dec 2012'!$R$26+'[1]nov 2012'!$R$26+'[1]okt 2012 (kopējais)'!$R$26+'[1]sep 2012'!$R$26+'[1]aug 2012'!$R$26+'[1]jul 2012'!$R$26+'[1]jun 2012'!$R$26+'[1]mai 2012'!$R$26+'[1]apr 2012'!$R$26+'[1]mar 2012'!$P$26+'[1]feb 2012'!$P$26+'[1]jan 2012'!$P$26</f>
        <v>2.0426864000000005</v>
      </c>
      <c r="G24" s="15">
        <f>'[1]dec 2012'!$S$26+'[1]nov 2012'!$S$26+'[1]okt 2012 (kopējais)'!$S$26+'[1]sep 2012'!$S$26+'[1]aug 2012'!$S$26+'[1]jul 2012'!$S$26+'[1]jun 2012'!$S$26+'[1]mai 2012'!$S$26+'[1]apr 2012'!$S$26+'[1]mar 2012'!$Q$26+'[1]feb 2012'!$Q$26+'[1]jan 2012'!$Q$26</f>
        <v>3.4726010399999718</v>
      </c>
      <c r="H24" s="11">
        <f t="shared" si="0"/>
        <v>27.460202560000049</v>
      </c>
      <c r="I24" s="11">
        <f t="shared" si="1"/>
        <v>5.5152874399999723</v>
      </c>
    </row>
    <row r="25" spans="1:9" ht="18" customHeight="1">
      <c r="A25" s="16" t="s">
        <v>25</v>
      </c>
      <c r="B25" s="17"/>
      <c r="C25" s="14">
        <v>666.6</v>
      </c>
      <c r="D25" s="15">
        <f>'[1]dec 2012'!$P$27+'[1]nov 2012'!$P$27+'[1]okt 2012 (kopējais)'!$P$27+'[1]apr 2012'!$P$27+'[1]mar 2012'!$N$27+'[1]feb 2012'!$N$27+'[1]jan 2012'!$N$27</f>
        <v>81.790378650000008</v>
      </c>
      <c r="E25" s="15">
        <f>'[1]dec 2012'!$Q$27+'[1]nov 2012'!$Q$27+'[1]okt 2012 (kopējais)'!$Q$27+'[1]apr 2012'!$Q$27+'[1]mar 2012'!$O$27+'[1]feb 2012'!$O$27+'[1]jan 2012'!$O$27</f>
        <v>27.263459549999997</v>
      </c>
      <c r="F25" s="15">
        <f>'[1]dec 2012'!$R$27+'[1]nov 2012'!$R$27+'[1]okt 2012 (kopējais)'!$R$27+'[1]sep 2012'!$R$27+'[1]aug 2012'!$R$27+'[1]jul 2012'!$R$27+'[1]jun 2012'!$R$27+'[1]mai 2012'!$R$27+'[1]apr 2012'!$R$27+'[1]mar 2012'!$P$27+'[1]feb 2012'!$P$27+'[1]jan 2012'!$P$27</f>
        <v>5.2955555000000007</v>
      </c>
      <c r="G25" s="15">
        <f>'[1]dec 2012'!$S$27+'[1]nov 2012'!$S$27+'[1]okt 2012 (kopējais)'!$S$27+'[1]sep 2012'!$S$27+'[1]aug 2012'!$S$27+'[1]jul 2012'!$S$27+'[1]jun 2012'!$S$27+'[1]mai 2012'!$S$27+'[1]apr 2012'!$S$27+'[1]mar 2012'!$Q$27+'[1]feb 2012'!$Q$27+'[1]jan 2012'!$Q$27</f>
        <v>22.823606300000012</v>
      </c>
      <c r="H25" s="11">
        <f t="shared" si="0"/>
        <v>109.0538382</v>
      </c>
      <c r="I25" s="11">
        <f t="shared" si="1"/>
        <v>28.119161800000015</v>
      </c>
    </row>
    <row r="26" spans="1:9" ht="18" customHeight="1" thickBot="1">
      <c r="A26" s="16" t="s">
        <v>26</v>
      </c>
      <c r="B26" s="17"/>
      <c r="C26" s="14">
        <v>356.7</v>
      </c>
      <c r="D26" s="15">
        <f>'[1]dec 2012'!$P$28+'[1]nov 2012'!$P$28+'[1]okt 2012 (kopējais)'!$P$28+'[1]apr 2012'!$P$28+'[1]mar 2012'!$N$28+'[1]feb 2012'!$N$28+'[1]jan 2012'!$N$28</f>
        <v>46.105441124999992</v>
      </c>
      <c r="E26" s="15">
        <f>'[1]dec 2012'!$Q$28+'[1]nov 2012'!$Q$28+'[1]okt 2012 (kopējais)'!$Q$28+'[1]apr 2012'!$Q$28+'[1]mar 2012'!$O$28+'[1]feb 2012'!$O$28+'[1]jan 2012'!$O$28</f>
        <v>15.368480374999999</v>
      </c>
      <c r="F26" s="15">
        <f>'[1]dec 2012'!$R$28+'[1]nov 2012'!$R$28+'[1]okt 2012 (kopējais)'!$R$28+'[1]sep 2012'!$R$28+'[1]aug 2012'!$R$28+'[1]jul 2012'!$R$28+'[1]jun 2012'!$R$28+'[1]mai 2012'!$R$28+'[1]apr 2012'!$R$28+'[1]mar 2012'!$P$28+'[1]feb 2012'!$P$28+'[1]jan 2012'!$P$28</f>
        <v>7.9742394999999995</v>
      </c>
      <c r="G26" s="15">
        <f>'[1]dec 2012'!$S$28+'[1]nov 2012'!$S$28+'[1]okt 2012 (kopējais)'!$S$28+'[1]sep 2012'!$S$28+'[1]aug 2012'!$S$28+'[1]jul 2012'!$S$28+'[1]jun 2012'!$S$28+'[1]mai 2012'!$S$28+'[1]apr 2012'!$S$28+'[1]mar 2012'!$Q$28+'[1]feb 2012'!$Q$28+'[1]jan 2012'!$Q$28</f>
        <v>22.781839000000019</v>
      </c>
      <c r="H26" s="30">
        <f t="shared" si="0"/>
        <v>61.473921499999989</v>
      </c>
      <c r="I26" s="30">
        <f t="shared" si="1"/>
        <v>30.756078500000019</v>
      </c>
    </row>
    <row r="27" spans="1:9" ht="15" customHeight="1" thickBot="1">
      <c r="A27" s="25"/>
      <c r="B27" s="25"/>
      <c r="H27" s="63">
        <f>SUM(H5:H26)</f>
        <v>2753.3242350586388</v>
      </c>
      <c r="I27" s="62">
        <f>SUM(I5:I26)</f>
        <v>765.67332214000101</v>
      </c>
    </row>
    <row r="28" spans="1:9" ht="15" customHeight="1">
      <c r="A28" s="26"/>
      <c r="B28" s="26"/>
    </row>
    <row r="29" spans="1:9">
      <c r="C29" s="64" t="s">
        <v>40</v>
      </c>
      <c r="D29" s="65"/>
      <c r="E29" s="65"/>
      <c r="F29" s="66"/>
    </row>
    <row r="30" spans="1:9">
      <c r="C30" s="67" t="s">
        <v>41</v>
      </c>
      <c r="D30" s="68"/>
      <c r="E30" s="68"/>
      <c r="F30" s="69"/>
    </row>
  </sheetData>
  <mergeCells count="10">
    <mergeCell ref="A20:B20"/>
    <mergeCell ref="A14:B14"/>
    <mergeCell ref="A13:B13"/>
    <mergeCell ref="C29:F29"/>
    <mergeCell ref="C30:F30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8" sqref="C28:F29"/>
    </sheetView>
  </sheetViews>
  <sheetFormatPr defaultRowHeight="15"/>
  <cols>
    <col min="1" max="2" width="9.140625" style="33"/>
    <col min="3" max="3" width="10.7109375" style="33" customWidth="1"/>
    <col min="4" max="4" width="10.5703125" style="33" bestFit="1" customWidth="1"/>
    <col min="5" max="5" width="14.28515625" style="33" customWidth="1"/>
    <col min="6" max="6" width="14.5703125" style="33" customWidth="1"/>
    <col min="7" max="7" width="17.28515625" style="33" customWidth="1"/>
    <col min="8" max="16384" width="9.140625" style="33"/>
  </cols>
  <sheetData>
    <row r="1" spans="1:9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>
      <c r="E2" s="6" t="s">
        <v>34</v>
      </c>
    </row>
    <row r="3" spans="1:9">
      <c r="A3" s="27" t="s">
        <v>0</v>
      </c>
      <c r="B3" s="27"/>
      <c r="C3" s="27" t="s">
        <v>39</v>
      </c>
      <c r="D3" s="3" t="s">
        <v>29</v>
      </c>
      <c r="E3" s="3"/>
      <c r="F3" s="3"/>
      <c r="G3" s="3"/>
      <c r="H3" s="3" t="s">
        <v>30</v>
      </c>
      <c r="I3" s="3"/>
    </row>
    <row r="4" spans="1:9" ht="36.75" customHeight="1">
      <c r="A4" s="27"/>
      <c r="B4" s="27"/>
      <c r="C4" s="27"/>
      <c r="D4" s="1" t="s">
        <v>32</v>
      </c>
      <c r="E4" s="1" t="s">
        <v>2</v>
      </c>
      <c r="F4" s="1" t="s">
        <v>3</v>
      </c>
      <c r="G4" s="1" t="s">
        <v>4</v>
      </c>
      <c r="H4" s="2" t="s">
        <v>1</v>
      </c>
      <c r="I4" s="1" t="s">
        <v>31</v>
      </c>
    </row>
    <row r="5" spans="1:9" ht="18" customHeight="1">
      <c r="A5" s="34" t="s">
        <v>7</v>
      </c>
      <c r="B5" s="35"/>
      <c r="C5" s="36">
        <v>315.10000000000002</v>
      </c>
      <c r="D5" s="37">
        <f>'[2]decembris 2011'!$N$4+'[2]novembris 2011'!$N$4+'[2]oktobris 2011'!$N$4+'[2]apr 2011'!$N$4+'[2]mar 2011'!$N$4+'[2]feb 2011'!$N$4+'[2]jan 2011'!$N$4</f>
        <v>58.600937928</v>
      </c>
      <c r="E5" s="37">
        <f>'[2]decembris 2011'!$O$4+'[2]novembris 2011'!$O$4+'[2]oktobris 2011'!$O$4+'[2]apr 2011'!$O$4+'[2]mar 2011'!$O$4+'[2]feb 2011'!$O$4+'[2]jan 2011'!$O$4</f>
        <v>4.410371672000001</v>
      </c>
      <c r="F5" s="37">
        <f>'[2]decembris 2011'!$P$4+'[2]novembris 2011'!$P$4+'[2]oktobris 2011'!$P$4+'[2]septembris 2011'!$P$4+'[2]augusts 2011'!$P$4+'[2]jūlijs 2011'!$P$4+'[2]jūnijs 2011'!$P$4+'[2]maijs 2011'!$P$4+'[2]apr 2011'!$P$4+'[2]mar 2011'!$P$4+'[2]feb 2011'!$P$4+'[2]jan 2011'!$P$4</f>
        <v>8.0853759999999983</v>
      </c>
      <c r="G5" s="37">
        <f>'[2]decembris 2011'!$Q$4+'[2]novembris 2011'!$Q$4+'[2]oktobris 2011'!$Q$4+'[2]septembris 2011'!$Q$4+'[2]augusts 2011'!$Q$4+'[2]jūlijs 2011'!$Q$4+'[2]jūnijs 2011'!$Q$4+'[2]maijs 2011'!$Q$4+'[2]apr 2011'!$Q$4+'[2]mar 2011'!$Q$4+'[2]feb 2011'!$Q$4+'[2]jan 2011'!$Q$4</f>
        <v>9.7783144000000082</v>
      </c>
      <c r="H5" s="11">
        <f>(D5+E5)</f>
        <v>63.011309600000004</v>
      </c>
      <c r="I5" s="11">
        <f>(F5+G5)</f>
        <v>17.863690400000007</v>
      </c>
    </row>
    <row r="6" spans="1:9" ht="18" customHeight="1">
      <c r="A6" s="38" t="s">
        <v>8</v>
      </c>
      <c r="B6" s="39"/>
      <c r="C6" s="40">
        <v>1755.4</v>
      </c>
      <c r="D6" s="41">
        <f>'[2]decembris 2011'!$N$5+'[2]novembris 2011'!$N$5+'[2]oktobris 2011'!$N$5+'[2]apr 2011'!$N$5+'[2]mar 2011'!$N$5+'[2]feb 2011'!$N$5+'[2]jan 2011'!$N$5</f>
        <v>209.7756359120003</v>
      </c>
      <c r="E6" s="41">
        <f>'[2]decembris 2011'!$O$5+'[2]novembris 2011'!$O$5+'[2]oktobris 2011'!$O$5+'[2]apr 2011'!$O$5+'[2]mar 2011'!$O$5+'[2]feb 2011'!$O$5+'[2]jan 2011'!$O$5</f>
        <v>65.159588088000092</v>
      </c>
      <c r="F6" s="41">
        <f>'[2]decembris 2011'!$P$5+'[2]novembris 2011'!$P$5+'[2]oktobris 2011'!$P$5+'[2]septembris 2011'!$P$5+'[2]augusts 2011'!$P$5+'[2]jūlijs 2011'!$P$5+'[2]jūnijs 2011'!$P$5+'[2]maijs 2011'!$P$5+'[2]apr 2011'!$P$5+'[2]mar 2011'!$P$5+'[2]feb 2011'!$P$5+'[2]jan 2011'!$P$5</f>
        <v>41.867760000000004</v>
      </c>
      <c r="G6" s="41">
        <f>'[2]decembris 2011'!$Q$5+'[2]novembris 2011'!$Q$5+'[2]oktobris 2011'!$Q$5+'[2]augusts 2011'!$Q$5+'[2]jūlijs 2011'!$Q$5+'[2]jūnijs 2011'!$Q$5+'[2]maijs 2011'!$Q$5+'[2]apr 2011'!$Q$5+'[2]mar 2011'!$Q$5+'[2]feb 2011'!$Q$5+'[2]jan 2011'!$Q$5</f>
        <v>53.881895999999941</v>
      </c>
      <c r="H6" s="11">
        <f t="shared" ref="H6:H26" si="0">(D6+E6)</f>
        <v>274.9352240000004</v>
      </c>
      <c r="I6" s="11">
        <f t="shared" ref="I6:I26" si="1">(F6+G6)</f>
        <v>95.749655999999945</v>
      </c>
    </row>
    <row r="7" spans="1:9" ht="18" customHeight="1">
      <c r="A7" s="42" t="s">
        <v>9</v>
      </c>
      <c r="B7" s="43"/>
      <c r="C7" s="44">
        <v>891.1</v>
      </c>
      <c r="D7" s="41">
        <f>'[2]decembris 2011'!$N$6+'[2]novembris 2011'!$N$6+'[2]oktobris 2011'!$N$6+'[2]apr 2011'!$N$6+'[2]mar 2011'!$N$6+'[2]feb 2011'!$N$6+'[2]jan 2011'!$N$6</f>
        <v>114.1822920441999</v>
      </c>
      <c r="E7" s="41">
        <f>'[2]decembris 2011'!$O$6+'[2]novembris 2011'!$O$6+'[2]oktobris 2011'!$O$6+'[2]apr 2011'!$O$6+'[2]mar 2011'!$O$6+'[2]feb 2011'!$O$6+'[2]jan 2011'!$O$6</f>
        <v>39.082073115799965</v>
      </c>
      <c r="F7" s="41">
        <f>'[2]decembris 2011'!$P$6+'[2]novembris 2011'!$P$6+'[2]oktobris 2011'!$P$6+'[2]septembris 2011'!$P$6+'[2]augusts 2011'!$P$6+'[2]jūlijs 2011'!$P$6+'[2]jūnijs 2011'!$P$6+'[2]maijs 2011'!$P$6+'[2]apr 2011'!$P$6+'[2]mar 2011'!$P$6+'[2]feb 2011'!$P$6+'[2]jan 2011'!$P$6</f>
        <v>14.226336000000009</v>
      </c>
      <c r="G7" s="41">
        <f>'[2]decembris 2011'!$Q$6+'[2]novembris 2011'!$Q$6+'[2]oktobris 2011'!$Q$6+'[2]septembris 2011'!$Q$6+'[2]augusts 2011'!$Q$6+'[2]jūlijs 2011'!$Q$6+'[2]jūnijs 2011'!$Q$6+'[2]maijs 2011'!$Q$6+'[2]apr 2011'!$Q$6+'[2]mar 2011'!$Q$6+'[2]feb 2011'!$Q$6+'[2]jan 2011'!$Q$6</f>
        <v>28.833298840000225</v>
      </c>
      <c r="H7" s="11">
        <f t="shared" si="0"/>
        <v>153.26436515999987</v>
      </c>
      <c r="I7" s="11">
        <f t="shared" si="1"/>
        <v>43.059634840000236</v>
      </c>
    </row>
    <row r="8" spans="1:9" ht="18" customHeight="1">
      <c r="A8" s="42" t="s">
        <v>10</v>
      </c>
      <c r="B8" s="43"/>
      <c r="C8" s="44">
        <v>861.3</v>
      </c>
      <c r="D8" s="41">
        <f>'[2]decembris 2011'!$N$7+'[2]novembris 2011'!$N$7+'[2]oktobris 2011'!$N$7+'[2]apr 2011'!$N$7+'[2]mar 2011'!$N$7+'[2]feb 2011'!$N$7+'[2]jan 2011'!$N$7</f>
        <v>115.71143079593593</v>
      </c>
      <c r="E8" s="41">
        <f>'[2]decembris 2011'!$O$7+'[2]novembris 2011'!$O$7+'[2]oktobris 2011'!$O$7+'[2]apr 2011'!$O$7+'[2]mar 2011'!$O$7+'[2]feb 2011'!$O$7+'[2]jan 2011'!$O$7</f>
        <v>35.704163284063974</v>
      </c>
      <c r="F8" s="41">
        <f>'[2]decembris 2011'!$P$7+'[2]novembris 2011'!$P$7+'[2]oktobris 2011'!$P$7+'[2]septembris 2011'!$P$7+'[2]augusts 2011'!$P$7+'[2]jūlijs 2011'!$P$7+'[2]jūnijs 2011'!$P$7+'[2]maijs 2011'!$P$7+'[2]apr 2011'!$P$7+'[2]mar 2011'!$P$7+'[2]feb 2011'!$P$7+'[2]jan 2011'!$P$7</f>
        <v>16.384303999999993</v>
      </c>
      <c r="G8" s="41">
        <f>'[2]decembris 2011'!$Q$7+'[2]novembris 2011'!$Q$7+'[2]oktobris 2011'!$Q$7+'[2]septembris 2011'!$Q$7+'[2]augusts 2011'!$Q$7+'[2]jūlijs 2011'!$Q$7+'[2]jūnijs 2011'!$Q$7+'[2]maijs 2011'!$Q$7+'[2]apr 2011'!$Q$7+'[2]mar 2011'!$Q$7+'[2]feb 2011'!$Q$7+'[2]jan 2011'!$Q$7</f>
        <v>35.902101920000177</v>
      </c>
      <c r="H8" s="11">
        <f t="shared" si="0"/>
        <v>151.41559407999989</v>
      </c>
      <c r="I8" s="11">
        <f t="shared" si="1"/>
        <v>52.286405920000171</v>
      </c>
    </row>
    <row r="9" spans="1:9" ht="18" customHeight="1">
      <c r="A9" s="42" t="s">
        <v>38</v>
      </c>
      <c r="B9" s="43"/>
      <c r="C9" s="44">
        <v>857.7</v>
      </c>
      <c r="D9" s="41">
        <f>'[2]decembris 2011'!$N$8+'[2]novembris 2011'!$N$8+'[2]oktobris 2011'!$N$8+'[2]apr 2011'!$N$8+'[2]mar 2011'!$N$8+'[2]feb 2011'!$N$8+'[2]jan 2011'!$N$8</f>
        <v>122.90077692716788</v>
      </c>
      <c r="E9" s="41">
        <f>'[2]decembris 2011'!$O$8+'[2]novembris 2011'!$O$8+'[2]oktobris 2011'!$O$8+'[2]apr 2011'!$O$8+'[2]mar 2011'!$O$8+'[2]feb 2011'!$O$8+'[2]jan 2011'!$O$8</f>
        <v>37.292766512831967</v>
      </c>
      <c r="F9" s="41">
        <f>'[2]decembris 2011'!$P$8+'[2]novembris 2011'!$P$8+'[2]oktobris 2011'!$P$8+'[2]septembris 2011'!$P$8+'[2]augusts 2011'!$P$8+'[2]jūlijs 2011'!$P$8+'[2]jūnijs 2011'!$P$8+'[2]maijs 2011'!$P$8+'[2]apr 2011'!$P$8+'[2]mar 2011'!$P$8+'[2]feb 2011'!$P$8+'[2]jan 2011'!$P$8</f>
        <v>14.865180000000001</v>
      </c>
      <c r="G9" s="41">
        <f>'[2]decembris 2011'!$Q$8+'[2]novembris 2011'!$Q$8+'[2]oktobris 2011'!$Q$8+'[2]septembris 2011'!$Q$8+'[2]augusts 2011'!$Q$8+'[2]jūlijs 2011'!$Q$8+'[2]jūnijs 2011'!$Q$8+'[2]maijs 2011'!$Q$8+'[2]apr 2011'!$Q$8+'[2]mar 2011'!$Q$8+'[2]feb 2011'!$Q$8+'[2]jan 2011'!$Q$8</f>
        <v>35.052276559999981</v>
      </c>
      <c r="H9" s="11">
        <f t="shared" si="0"/>
        <v>160.19354343999984</v>
      </c>
      <c r="I9" s="11">
        <f t="shared" si="1"/>
        <v>49.917456559999984</v>
      </c>
    </row>
    <row r="10" spans="1:9" ht="18" customHeight="1">
      <c r="A10" s="42" t="s">
        <v>11</v>
      </c>
      <c r="B10" s="43"/>
      <c r="C10" s="44">
        <v>859.7</v>
      </c>
      <c r="D10" s="41">
        <f>'[2]decembris 2011'!$N$9+'[2]novembris 2011'!$N$9+'[2]oktobris 2011'!$N$9+'[2]apr 2011'!$N$9+'[2]mar 2011'!$N$9+'[2]feb 2011'!$N$9+'[2]jan 2011'!$N$9</f>
        <v>115.60380469745212</v>
      </c>
      <c r="E10" s="41">
        <f>'[2]decembris 2011'!$O$9+'[2]novembris 2011'!$O$9+'[2]oktobris 2011'!$O$9+'[2]apr 2011'!$O$9+'[2]mar 2011'!$O$9+'[2]feb 2011'!$O$9+'[2]jan 2011'!$O$9</f>
        <v>43.476910862548038</v>
      </c>
      <c r="F10" s="41">
        <f>'[2]decembris 2011'!$P$9+'[2]novembris 2011'!$P$9+'[2]oktobris 2011'!$P$9+'[2]septembris 2011'!$P$9+'[2]augusts 2011'!$P$9+'[2]jūlijs 2011'!$P$9+'[2]jūnijs 2011'!$P$9+'[2]maijs 2011'!$P$9+'[2]apr 2011'!$P$9+'[2]mar 2011'!$P$9+'[2]feb 2011'!$P$9+'[2]jan 2011'!$P$9</f>
        <v>17.528219999999983</v>
      </c>
      <c r="G10" s="41">
        <f>'[2]decembris 2011'!$Q$9+'[2]novembris 2011'!$Q$9+'[2]oktobris 2011'!$Q$9+'[2]septembris 2011'!$Q$9+'[2]augusts 2011'!$Q$9+'[2]jūlijs 2011'!$Q$9+'[2]jūnijs 2011'!$Q$9+'[2]maijs 2011'!$Q$9+'[2]apr 2011'!$Q$9+'[2]mar 2011'!$Q$9+'[2]feb 2011'!$P$9+'[2]jan 2011'!$P$9</f>
        <v>31.052966600000033</v>
      </c>
      <c r="H10" s="11">
        <f t="shared" si="0"/>
        <v>159.08071556000016</v>
      </c>
      <c r="I10" s="11">
        <f t="shared" si="1"/>
        <v>48.581186600000017</v>
      </c>
    </row>
    <row r="11" spans="1:9" ht="18" customHeight="1">
      <c r="A11" s="38" t="s">
        <v>12</v>
      </c>
      <c r="B11" s="39"/>
      <c r="C11" s="44">
        <v>1476.4</v>
      </c>
      <c r="D11" s="41">
        <f>'[2]decembris 2011'!$N$10+'[2]novembris 2011'!$N$10+'[2]oktobris 2011'!$N$10+'[2]apr 2011'!$N$10+'[2]mar 2011'!$N$10+'[2]feb 2011'!$N$10+'[2]jan 2011'!$N$10</f>
        <v>201.15866318400032</v>
      </c>
      <c r="E11" s="41">
        <f>'[2]decembris 2011'!$O$10+'[2]novembris 2011'!$O$10+'[2]oktobris 2011'!$O$10+'[2]apr 2011'!$O$10+'[2]mar 2011'!$O$10+'[2]feb 2011'!$O$10+'[2]jan 2011'!$O$10</f>
        <v>30.590524816000048</v>
      </c>
      <c r="F11" s="41">
        <f>'[2]decembris 2011'!$P$10+'[2]novembris 2011'!$P$10+'[2]oktobris 2011'!$P$10+'[2]septembris 2011'!$P$10+'[2]augusts 2011'!$P$10+'[2]jūlijs 2011'!$P$10+'[2]jūnijs 2011'!$P$10+'[2]maijs 2011'!$P$10+'[2]apr 2011'!$P$10+'[2]mar 2011'!$P$10+'[2]feb 2011'!$P$10+'[2]jan 2011'!$P$10</f>
        <v>51.171439999999997</v>
      </c>
      <c r="G11" s="41">
        <f>'[2]decembris 2011'!$Q$10+'[2]novembris 2011'!$Q$10+'[2]oktobris 2011'!$Q$10+'[2]septembris 2011'!$Q$10+'[2]augusts 2011'!$Q$10+'[2]jūlijs 2011'!$Q$10+'[2]jūnijs 2011'!$Q$10+'[2]maijs 2011'!$Q$10+'[2]apr 2011'!$Q$10+'[2]mar 2011'!$Q$10+'[2]feb 2011'!$Q$10+++++'[2]jan 2011'!$Q$10</f>
        <v>74.06437199999985</v>
      </c>
      <c r="H11" s="11">
        <f t="shared" si="0"/>
        <v>231.74918800000037</v>
      </c>
      <c r="I11" s="11">
        <f t="shared" si="1"/>
        <v>125.23581199999984</v>
      </c>
    </row>
    <row r="12" spans="1:9" ht="18" customHeight="1">
      <c r="A12" s="38" t="s">
        <v>27</v>
      </c>
      <c r="B12" s="39"/>
      <c r="C12" s="45">
        <v>112.3</v>
      </c>
      <c r="D12" s="57">
        <f>'[2]decembris 2011'!$N$11+'[2]novembris 2011'!$N$11+'[2]oktobris 2011'!$N$11+'[2]apr 2011'!$N$11+'[2]mar 2011'!$N$11+'[2]feb 2011'!$N$11+'[2]jan 2011'!$N$11</f>
        <v>16.230259864000001</v>
      </c>
      <c r="E12" s="57">
        <f>'[2]decembris 2011'!$O$11+'[2]novembris 2011'!$O$11+'[2]oktobris 2011'!$O$11++++'[2]apr 2011'!$O$11+'[2]mar 2011'!$O$11+'[2]feb 2011'!$O$11+'[2]jan 2011'!$O$11</f>
        <v>1.1246676000000004</v>
      </c>
      <c r="F12" s="57"/>
      <c r="G12" s="57"/>
      <c r="H12" s="58">
        <f t="shared" si="0"/>
        <v>17.354927463999999</v>
      </c>
      <c r="I12" s="58">
        <f t="shared" si="1"/>
        <v>0</v>
      </c>
    </row>
    <row r="13" spans="1:9" ht="18" customHeight="1">
      <c r="A13" s="53" t="s">
        <v>13</v>
      </c>
      <c r="B13" s="54"/>
      <c r="C13" s="44">
        <v>354</v>
      </c>
      <c r="D13" s="41">
        <f>'[2]decembris 2011'!$N$14+'[2]novembris 2011'!$N$13+'[2]oktobris 2011'!$N$13+'[2]apr 2011'!$N$13+'[2]mar 2011'!$N$13+'[2]feb 2011'!$N$13+'[2]jan 2011'!$N$13</f>
        <v>47.992250048640031</v>
      </c>
      <c r="E13" s="41">
        <f>'[2]decembris 2011'!$O$14+'[2]novembris 2011'!$O$13+'[2]oktobris 2011'!$O$13+'[2]apr 2011'!$O$13+'[2]mar 2011'!$O$13+'[2]feb 2011'!$O$13+'[2]jan 2011'!$O$13</f>
        <v>12.604085871360006</v>
      </c>
      <c r="F13" s="41">
        <f>'[2]decembris 2011'!$P$14+'[2]novembris 2011'!$P$13+'[2]oktobris 2011'!$P$13+'[2]septembris 2011'!$P$13+'[2]augusts 2011'!$P$13+'[2]jūlijs 2011'!$P$13+'[2]jūnijs 2011'!$P$13+'[2]maijs 2011'!$P$13+'[2]apr 2011'!$P$13+'[2]mar 2011'!$P$13+'[2]feb 2011'!$P$13+'[2]jan 2011'!$P$13</f>
        <v>9.6814919999999969</v>
      </c>
      <c r="G13" s="41">
        <f>'[2]decembris 2011'!$Q$14+'[2]novembris 2011'!$Q$13+'[2]oktobris 2011'!$Q$13+'[2]septembris 2011'!$Q$13+'[2]augusts 2011'!$Q$13+'[2]jūlijs 2011'!$Q$13+'[2]jūnijs 2011'!$Q$13+'[2]maijs 2011'!$Q$13+'[2]apr 2011'!$Q$13+'[2]mar 2011'!$Q$13+'[2]feb 2011'!$Q$13+'[2]jan 2011'!$Q$13</f>
        <v>11.302172079999997</v>
      </c>
      <c r="H13" s="11">
        <f t="shared" si="0"/>
        <v>60.596335920000037</v>
      </c>
      <c r="I13" s="11">
        <f t="shared" si="1"/>
        <v>20.983664079999993</v>
      </c>
    </row>
    <row r="14" spans="1:9" ht="18" customHeight="1">
      <c r="A14" s="53" t="s">
        <v>14</v>
      </c>
      <c r="B14" s="54"/>
      <c r="C14" s="44">
        <v>751.6</v>
      </c>
      <c r="D14" s="41">
        <f>'[2]decembris 2011'!$N$15+'[2]novembris 2011'!$N$14+'[2]oktobris 2011'!$N$14+'[2]apr 2011'!$N$14+'[2]mar 2011'!$N$14+'[2]feb 2011'!$N$14+'[2]jan 2011'!$N$14</f>
        <v>112.603865992</v>
      </c>
      <c r="E14" s="41">
        <f>'[2]decembris 2011'!$O$23+'[2]novembris 2011'!$O$14+'[2]oktobris 2011'!$O$14+'[2]apr 2011'!$O$14+'[2]mar 2011'!$O$14+'[2]feb 2011'!$O$14+'[2]jan 2011'!$O$14</f>
        <v>18.072936976800033</v>
      </c>
      <c r="F14" s="41">
        <f>'[2]decembris 2011'!$P$15+'[2]novembris 2011'!$P$14+'[2]oktobris 2011'!$P$14+'[2]septembris 2011'!$P$14+'[2]augusts 2011'!$P$14++++++'[2]jūlijs 2011'!$P$14+'[2]jūnijs 2011'!$P$14+'[2]maijs 2011'!$P$14+'[2]apr 2011'!$P$14+'[2]mar 2011'!$P$14+'[2]feb 2011'!$P$14+'[2]jan 2011'!$P$14</f>
        <v>10.792719999999999</v>
      </c>
      <c r="G14" s="41">
        <f>'[2]decembris 2011'!$Q$15+'[2]novembris 2011'!$Q$14+'[2]oktobris 2011'!$Q$14+'[2]septembris 2011'!$Q$14+'[2]augusts 2011'!$Q$14+'[2]jūlijs 2011'!$Q$14+'[2]jūnijs 2011'!$Q$14+'[2]maijs 2011'!$Q$14+'[2]apr 2011'!$Q$14+'[2]mar 2011'!$Q$14+'[2]feb 2011'!$Q$14+'[2]jan 2011'!$Q$14</f>
        <v>10.139771999999935</v>
      </c>
      <c r="H14" s="11">
        <f t="shared" si="0"/>
        <v>130.67680296880002</v>
      </c>
      <c r="I14" s="11">
        <f t="shared" si="1"/>
        <v>20.932491999999932</v>
      </c>
    </row>
    <row r="15" spans="1:9" ht="18" customHeight="1">
      <c r="A15" s="38" t="s">
        <v>15</v>
      </c>
      <c r="B15" s="39"/>
      <c r="C15" s="44">
        <v>1179.8</v>
      </c>
      <c r="D15" s="41">
        <f>'[2]decembris 2011'!$N$16+'[2]novembris 2011'!$N$15+'[2]oktobris 2011'!$N$15+'[2]apr 2011'!$N$15+'[2]mar 2011'!$N$15+'[2]feb 2011'!$N$15++++'[2]jan 2011'!$N$15</f>
        <v>163.42813820800006</v>
      </c>
      <c r="E15" s="41">
        <f>'[2]decembris 2011'!$O$16+'[2]novembris 2011'!$O$15+'[2]oktobris 2011'!$O$15+'[2]apr 2011'!$O$15+'[2]mar 2011'!$O$15+'[2]feb 2011'!$O$15+'[2]jan 2011'!$O$15</f>
        <v>26.162845792000013</v>
      </c>
      <c r="F15" s="41">
        <f>'[2]decembris 2011'!$P$16+'[2]novembris 2011'!$P$15+'[2]oktobris 2011'!$P$15+'[2]septembris 2011'!$P$15+'[2]augusts 2011'!$P$15+'[2]jūlijs 2011'!$P$15+'[2]jūnijs 2011'!$P$15+'[2]maijs 2011'!$P$15+'[2]apr 2011'!$P$15+'[2]mar 2011'!$P$15+'[2]feb 2011'!$P$15+'[2]jan 2011'!$P$15</f>
        <v>19.817319999999999</v>
      </c>
      <c r="G15" s="41">
        <f>'[2]decembris 2011'!$Q$16+'[2]novembris 2011'!$Q$15+'[2]oktobris 2011'!$Q$15+'[2]septembris 2011'!$Q$15+'[2]augusts 2011'!$Q$15+'[2]jūlijs 2011'!$Q$15+'[2]jūnijs 2011'!$Q$15+'[2]maijs 2011'!$Q$15+'[2]apr 2011'!$Q$15+'[2]mar 2011'!$Q$15+'[2]feb 2011'!$Q$15+'[2]jan 2011'!$Q$15</f>
        <v>16.011696000000018</v>
      </c>
      <c r="H15" s="11">
        <f t="shared" si="0"/>
        <v>189.59098400000008</v>
      </c>
      <c r="I15" s="11">
        <f t="shared" si="1"/>
        <v>35.829016000000017</v>
      </c>
    </row>
    <row r="16" spans="1:9" ht="18" customHeight="1">
      <c r="A16" s="38" t="s">
        <v>16</v>
      </c>
      <c r="B16" s="39"/>
      <c r="C16" s="44">
        <v>748.4</v>
      </c>
      <c r="D16" s="41">
        <f>'[2]decembris 2011'!$N$17+'[2]novembris 2011'!$N$16+'[2]oktobris 2011'!$N$16+'[2]apr 2011'!$N$16+'[2]mar 2011'!$N$16+'[2]feb 2011'!$N$16+'[2]jan 2011'!$N$16</f>
        <v>91.374199357439906</v>
      </c>
      <c r="E16" s="41">
        <f>'[2]decembris 2011'!$O$17+'[2]novembris 2011'!$O$16+'[2]oktobris 2011'!$O$16+'[2]apr 2011'!$O$16+'[2]mar 2011'!$O$16+'[2]feb 2011'!$O$16+'[2]jan 2011'!$O$16</f>
        <v>30.133459362559968</v>
      </c>
      <c r="F16" s="41">
        <f>'[2]decembris 2011'!$P$17+'[2]novembris 2011'!$P$16+'[2]oktobris 2011'!$P$16+'[2]septembris 2011'!$P$16+'[2]augusts 2011'!$P$16+'[2]jūlijs 2011'!$P$16+'[2]jūnijs 2011'!$P$16+'[2]maijs 2011'!$P$16+'[2]apr 2011'!$P$16+'[2]mar 2011'!$P$16+'[2]feb 2011'!$P$16+'[2]jan 2011'!$P$16</f>
        <v>10.596455999999996</v>
      </c>
      <c r="G16" s="41">
        <f>'[2]decembris 2011'!$Q$17+'[2]novembris 2011'!$Q$16+'[2]oktobris 2011'!$Q$16+'[2]septembris 2011'!$Q$16+'[2]augusts 2011'!$Q$16+'[2]jūlijs 2011'!$Q$16+'[2]jūnijs 2011'!$Q$16+'[2]maijs 2011'!$Q$16+'[2]apr 2011'!$Q$16+'[2]mar 2011'!$Q$16+'[2]feb 2011'!$Q$16+'[2]jan 2011'!$Q$16</f>
        <v>18.085885279999911</v>
      </c>
      <c r="H16" s="11">
        <f t="shared" si="0"/>
        <v>121.50765871999988</v>
      </c>
      <c r="I16" s="11">
        <f t="shared" si="1"/>
        <v>28.682341279999907</v>
      </c>
    </row>
    <row r="17" spans="1:9" ht="18" customHeight="1">
      <c r="A17" s="42" t="s">
        <v>17</v>
      </c>
      <c r="B17" s="43"/>
      <c r="C17" s="44">
        <v>743.2</v>
      </c>
      <c r="D17" s="41">
        <f>'[2]decembris 2011'!$N$18+'[2]novembris 2011'!$N$17+'[2]oktobris 2011'!$N$17+'[2]apr 2011'!$N$17+'[2]mar 2011'!$N$17+'[2]feb 2011'!$N$17+'[2]jan 2011'!$N$17</f>
        <v>89.493000000000009</v>
      </c>
      <c r="E17" s="41">
        <f>'[2]decembris 2011'!$O$18+'[2]novembris 2011'!$O$17+'[2]apr 2011'!$O$17+'[2]mar 2011'!$O$17+'[2]feb 2011'!$O$17+'[2]jan 2011'!$O$17</f>
        <v>29.831000000000003</v>
      </c>
      <c r="F17" s="50"/>
      <c r="G17" s="50"/>
      <c r="H17" s="11">
        <f t="shared" si="0"/>
        <v>119.32400000000001</v>
      </c>
      <c r="I17" s="11">
        <f t="shared" si="1"/>
        <v>0</v>
      </c>
    </row>
    <row r="18" spans="1:9" ht="18" customHeight="1">
      <c r="A18" s="42" t="s">
        <v>18</v>
      </c>
      <c r="B18" s="43"/>
      <c r="C18" s="44">
        <v>890.4</v>
      </c>
      <c r="D18" s="41">
        <f>'[2]decembris 2011'!$N$19+'[2]novembris 2011'!$N$18+'[2]oktobris 2011'!$N$18+'[2]apr 2011'!$N$18+'[2]mar 2011'!$N$18+'[2]feb 2011'!$N$18+'[2]jan 2011'!$N$18</f>
        <v>102.23775079999999</v>
      </c>
      <c r="E18" s="41">
        <f>'[2]decembris 2011'!$O$19+'[2]novembris 2011'!$O$18+'[2]oktobris 2011'!$O$18+'[2]apr 2011'!$O$18+'[2]mar 2011'!$O$18+'[2]feb 2011'!$O$18+'[2]jan 2011'!$O$18</f>
        <v>16.948249199999996</v>
      </c>
      <c r="F18" s="50"/>
      <c r="G18" s="50"/>
      <c r="H18" s="11">
        <f t="shared" si="0"/>
        <v>119.18599999999998</v>
      </c>
      <c r="I18" s="11">
        <f t="shared" si="1"/>
        <v>0</v>
      </c>
    </row>
    <row r="19" spans="1:9" ht="18" customHeight="1">
      <c r="A19" s="42" t="s">
        <v>19</v>
      </c>
      <c r="B19" s="43"/>
      <c r="C19" s="44">
        <v>342.6</v>
      </c>
      <c r="D19" s="41">
        <f>'[2]decembris 2011'!$N$21+'[2]novembris 2011'!$N$20+'[2]oktobris 2011'!$N$20+'[2]apr 2011'!$N$20+'[2]mar 2011'!$N$20+'[2]feb 2011'!$N$20+'[2]jan 2011'!$N$20</f>
        <v>65.559534400000047</v>
      </c>
      <c r="E19" s="41">
        <f>'[2]decembris 2011'!$O$21+'[2]novembris 2011'!$O$20+'[2]oktobris 2011'!$O$20+'[2]apr 2011'!$O$20+'[2]mar 2011'!$O$20+'[2]feb 2011'!$O$20+'[2]jan 2011'!$O$20</f>
        <v>17.55346560000001</v>
      </c>
      <c r="F19" s="41"/>
      <c r="G19" s="41"/>
      <c r="H19" s="11">
        <f t="shared" si="0"/>
        <v>83.113000000000056</v>
      </c>
      <c r="I19" s="11">
        <f t="shared" si="1"/>
        <v>0</v>
      </c>
    </row>
    <row r="20" spans="1:9" ht="18" customHeight="1">
      <c r="A20" s="42" t="s">
        <v>20</v>
      </c>
      <c r="B20" s="43"/>
      <c r="C20" s="44">
        <v>1081.8</v>
      </c>
      <c r="D20" s="41">
        <f>'[2]decembris 2011'!$N$22+'[2]novembris 2011'!$N$21+'[2]oktobris 2011'!$N$21+'[2]apr 2011'!$N$21+'[2]mar 2011'!$N$21+'[2]feb 2011'!$N$21+'[2]jan 2011'!$N$21</f>
        <v>169.92296013521587</v>
      </c>
      <c r="E20" s="41">
        <f>'[2]decembris 2011'!$O$22+'[2]novembris 2011'!$O$21+'[2]oktobris 2011'!$O$21+'[2]apr 2011'!$O$21+'[2]mar 2011'!$O$21+'[2]feb 2011'!$O$21+'[2]jan 2011'!$O$21</f>
        <v>26.542903704783981</v>
      </c>
      <c r="F20" s="41">
        <f>'[2]decembris 2011'!$P$22+'[2]novembris 2011'!$P$21+'[2]oktobris 2011'!$P$21+'[2]septembris 2011'!$P$21+'[2]augusts 2011'!$P$21+'[2]jūlijs 2011'!$P$21+'[2]jūnijs 2011'!$P$21+'[2]maijs 2011'!$P$21+'[2]apr 2011'!$P$21+'[2]mar 2011'!$P$21+'[2]feb 2011'!$P$21+'[2]jan 2011'!$P$21</f>
        <v>22.292583999999991</v>
      </c>
      <c r="G20" s="41">
        <f>'[2]decembris 2011'!$Q$22+'[2]novembris 2011'!$Q$21+'[2]oktobris 2011'!$Q$21+'[2]septembris 2011'!$Q$21+'[2]augusts 2011'!$Q$21+'[2]jūlijs 2011'!$Q$21+'[2]jūnijs 2011'!$Q$21+'[2]maijs 2011'!$Q$21+'[2]apr 2011'!$Q$21+'[2]mar 2011'!$Q$21+'[2]feb 2011'!$Q$21+'[2]jan 2011'!$Q$21</f>
        <v>32.806552160000031</v>
      </c>
      <c r="H20" s="11">
        <f t="shared" si="0"/>
        <v>196.46586383999986</v>
      </c>
      <c r="I20" s="11">
        <f t="shared" si="1"/>
        <v>55.099136160000022</v>
      </c>
    </row>
    <row r="21" spans="1:9" ht="18" customHeight="1">
      <c r="A21" s="38" t="s">
        <v>21</v>
      </c>
      <c r="B21" s="39"/>
      <c r="C21" s="44">
        <v>1333.1</v>
      </c>
      <c r="D21" s="41">
        <f>'[2]decembris 2011'!$N$23+'[2]novembris 2011'!$N$22+'[2]oktobris 2011'!$N$22+'[2]apr 2011'!$N$22+'[2]mar 2011'!$N$22+'[2]feb 2011'!$N$22+'[2]jan 2011'!$N$22</f>
        <v>145.00060776960021</v>
      </c>
      <c r="E21" s="41">
        <f>'[2]decembris 2011'!$O$23+'[2]novembris 2011'!$O$22+'[2]oktobris 2011'!$O$22+'[2]apr 2011'!$O$22+'[2]mar 2011'!$O$22+'[2]feb 2011'!$O$22+'[2]jan 2011'!$O$22</f>
        <v>27.886200230400039</v>
      </c>
      <c r="F21" s="41">
        <f>'[2]decembris 2011'!$P$23+'[2]novembris 2011'!$P$22+'[2]oktobris 2011'!$P$22+'[2]septembris 2011'!$P$22+'[2]augusts 2011'!$P$22+'[2]jūlijs 2011'!$P$22+'[2]jūnijs 2011'!$P$22+'[2]maijs 2011'!$P$22+'[2]apr 2011'!$P$22+'[2]mar 2011'!$P$22+'[2]feb 2011'!$P$22+'[2]jan 2011'!$P$22</f>
        <v>26.190839999999998</v>
      </c>
      <c r="G21" s="41">
        <f>'[2]decembris 2011'!$Q$23+'[2]novembris 2011'!$Q$22+'[2]oktobris 2011'!$Q$22+'[2]septembris 2011'!$Q$22+'[2]augusts 2011'!$Q$22+'[2]jūlijs 2011'!$Q$22+'[2]jūnijs 2011'!$Q$22+'[2]maijs 2011'!$Q$22+'[2]apr 2011'!$Q$22+'[2]mar 2011'!$Q$22+'[2]feb 2011'!$Q$22+'[2]jan 2011'!$Q$22</f>
        <v>29.102351999999907</v>
      </c>
      <c r="H21" s="11">
        <f t="shared" si="0"/>
        <v>172.88680800000026</v>
      </c>
      <c r="I21" s="11">
        <f t="shared" si="1"/>
        <v>55.293191999999905</v>
      </c>
    </row>
    <row r="22" spans="1:9" ht="18" customHeight="1">
      <c r="A22" s="38" t="s">
        <v>22</v>
      </c>
      <c r="B22" s="39"/>
      <c r="C22" s="44">
        <v>655.1</v>
      </c>
      <c r="D22" s="41">
        <f>'[2]novembris 2011'!$N$23+'[2]decembris 2011'!$N$24+'[2]oktobris 2011'!$N$23+'[2]apr 2011'!$N$23+'[2]mar 2011'!$N$23+'[2]feb 2011'!$N$23+'[2]jan 2011'!$N$23</f>
        <v>86.502212977068794</v>
      </c>
      <c r="E22" s="41">
        <f>'[2]decembris 2011'!$O$24+'[2]novembris 2011'!$O$23+'[2]oktobris 2011'!$O$23+'[2]apr 2011'!$O$23+'[2]mar 2011'!$O$23+'[2]feb 2011'!$O$23+'[2]jan 2011'!$O$23</f>
        <v>18.054861790931199</v>
      </c>
      <c r="F22" s="41">
        <f>'[2]decembris 2011'!$P$24+'[2]novembris 2011'!$P$23+'[2]oktobris 2011'!$P$23+'[2]septembris 2011'!$P$23+'[2]augusts 2011'!$P$23+'[2]jūlijs 2011'!$P$23+'[2]jūnijs 2011'!$P$23+'[2]maijs 2011'!$P$23+'[2]apr 2011'!$P$23+'[2]mar 2011'!$P$23+'[2]feb 2011'!$P$23+'[2]jan 2011'!$P$23</f>
        <v>10.660139760000002</v>
      </c>
      <c r="G22" s="41">
        <f>'[2]decembris 2011'!$Q$24+'[2]novembris 2011'!$Q$23+'[2]oktobris 2011'!$Q$23+'[2]septembris 2011'!$Q$23+'[2]augusts 2011'!$Q$23+'[2]jūlijs 2011'!$Q$23+'[2]jūnijs 2011'!$Q$23+'[2]maijs 2011'!$Q$23+'[2]apr 2011'!$Q$23+'[2]mar 2011'!$Q$23+'[2]feb 2011'!$Q$23+'[2]jan 2011'!$Q$23</f>
        <v>19.262785472000051</v>
      </c>
      <c r="H22" s="11">
        <f t="shared" si="0"/>
        <v>104.55707476799999</v>
      </c>
      <c r="I22" s="11">
        <f t="shared" si="1"/>
        <v>29.922925232000054</v>
      </c>
    </row>
    <row r="23" spans="1:9" ht="18" customHeight="1">
      <c r="A23" s="38" t="s">
        <v>23</v>
      </c>
      <c r="B23" s="39"/>
      <c r="C23" s="40">
        <v>321</v>
      </c>
      <c r="D23" s="41">
        <f>'[2]decembris 2011'!$N$25+'[2]novembris 2011'!$N$24+'[2]oktobris 2011'!$N$24+'[2]apr 2011'!$N$24+'[2]mar 2011'!$N$24+'[2]feb 2011'!$N$24+'[2]jan 2011'!$N$24</f>
        <v>46.348795816239964</v>
      </c>
      <c r="E23" s="41">
        <f>'[2]decembris 2011'!$O$25+'[2]novembris 2011'!$O$24+'[2]oktobris 2011'!$O$24+'[2]apr 2011'!$O$24+'[2]mar 2011'!$O$24+'[2]feb 2011'!$O$24+'[2]jan 2011'!$O$24</f>
        <v>15.722411383759983</v>
      </c>
      <c r="F23" s="41">
        <f>'[2]decembris 2011'!$P$25+'[2]novembris 2011'!$P$24+'[2]oktobris 2011'!$P$24+'[2]septembris 2011'!$P$24+'[2]augusts 2011'!$P$24+'[2]jūlijs 2011'!$P$24+'[2]jūnijs 2011'!$P$24+'[2]maijs 2011'!$P$24+'[2]apr 2011'!$P$24+'[2]mar 2011'!$P$24+'[2]feb 2011'!$P$24+'[2]jan 2011'!$P$24</f>
        <v>4.5857268000000015</v>
      </c>
      <c r="G23" s="41">
        <f>'[2]decembris 2011'!$Q$25+'[2]novembris 2011'!$Q$24+'[2]oktobris 2011'!$Q$24+'[2]septembris 2011'!$Q$24+'[2]augusts 2011'!$Q$24+'[2]jūlijs 2011'!$Q$24+'[2]jūnijs 2011'!$Q$24+'[2]maijs 2011'!$Q$24+'[2]apr 2011'!$Q$24+'[2]mar 2011'!$Q$24+'[2]feb 2011'!$Q$24+'[2]jan 2011'!$Q$24</f>
        <v>6.6030660000000312</v>
      </c>
      <c r="H23" s="11">
        <f t="shared" si="0"/>
        <v>62.071207199999947</v>
      </c>
      <c r="I23" s="11">
        <f t="shared" si="1"/>
        <v>11.188792800000034</v>
      </c>
    </row>
    <row r="24" spans="1:9" ht="18" customHeight="1">
      <c r="A24" s="38" t="s">
        <v>24</v>
      </c>
      <c r="B24" s="39"/>
      <c r="C24" s="40">
        <v>142</v>
      </c>
      <c r="D24" s="41">
        <f>'[2]decembris 2011'!$N$26+'[2]novembris 2011'!$N$25+'[2]oktobris 2011'!$N$256+'[2]apr 2011'!$N$25+'[2]mar 2011'!$N$25+'[2]feb 2011'!$N$25+'[2]jan 2011'!$N$25</f>
        <v>26.405188938046795</v>
      </c>
      <c r="E24" s="41">
        <f>'[2]decembris 2011'!$O$26+'[2]novembris 2011'!$O$25+'[2]oktobris 2011'!$O$25+'[2]apr 2011'!$O$25+'[2]mar 2011'!$O$25+'[2]feb 2011'!$O$25+'[2]jan 2011'!$O$25</f>
        <v>1.9319704739531995</v>
      </c>
      <c r="F24" s="41">
        <f>'[2]decembris 2011'!$P$26+'[2]novembris 2011'!$P$25+'[2]oktobris 2011'!$P$25+'[2]septembris 2011'!$P$25+'[2]augusts 2011'!$P$25+'[2]jūlijs 2011'!$P$25+'[2]jūnijs 2011'!$P$25+'[2]maijs 2011'!$P$25+'[2]apr 2011'!$P$25+'[2]mar 2011'!$P$25+'[2]feb 2011'!$P$25+'[2]jan 2011'!$P$25</f>
        <v>1.4447100000000002</v>
      </c>
      <c r="G24" s="41">
        <f>'[2]decembris 2011'!$Q$26+'[2]novembris 2011'!$Q$25+'[2]oktobris 2011'!$Q$25+'[2]septembris 2011'!$Q$25+'[2]augusts 2011'!$Q$25+'[2]jūlijs 2011'!$Q$25+'[2]jūnijs 2011'!$Q$25+'[2]maijs 2011'!$Q$25+'[2]apr 2011'!$Q$25+'[2]mar 2011'!$Q$25+'[2]feb 2011'!$Q$25+'[2]jan 2011'!$Q$25</f>
        <v>3.181650587999977</v>
      </c>
      <c r="H24" s="11">
        <f t="shared" si="0"/>
        <v>28.337159411999995</v>
      </c>
      <c r="I24" s="11">
        <f t="shared" si="1"/>
        <v>4.6263605879999776</v>
      </c>
    </row>
    <row r="25" spans="1:9" ht="18" customHeight="1">
      <c r="A25" s="42" t="s">
        <v>25</v>
      </c>
      <c r="B25" s="43"/>
      <c r="C25" s="40">
        <v>666.6</v>
      </c>
      <c r="D25" s="41">
        <f>'[2]decembris 2011'!$N$27+'[2]novembris 2011'!$N$26+'[2]oktobris 2011'!$N$26+'[2]apr 2011'!$N$26+'[2]mar 2011'!$N$26+'[2]feb 2011'!$N$26+'[2]jan 2011'!$N$26</f>
        <v>79.066548647500113</v>
      </c>
      <c r="E25" s="41">
        <f>'[2]decembris 2011'!$O$27+'[2]novembris 2011'!$O$26+'[2]oktobris 2011'!$O$26+'[2]apr 2011'!$O$26+'[2]mar 2011'!$O$26+'[2]feb 2011'!$O$26+'[2]jan 2011'!$O$26</f>
        <v>26.356182882500036</v>
      </c>
      <c r="F25" s="41">
        <f>'[2]decembris 2011'!$P$27+'[2]novembris 2011'!$P$26+'[2]oktobris 2011'!$P$26+'[2]septembris 2011'!$P$26+'[2]augusts 2011'!$P$26+'[2]jūlijs 2011'!$P$26+'[2]jūnijs 2011'!$P$26+'[2]maijs 2011'!$P$26+'[2]apr 2011'!$P$26+'[2]mar 2011'!$P$26+'[2]feb 2011'!$P$26+'[2]jan 2011'!$P$26</f>
        <v>5.4456314999999975</v>
      </c>
      <c r="G25" s="41">
        <f>'[2]decembris 2011'!$Q$27+'[2]novembris 2011'!$Q$26+'[2]oktobris 2011'!$Q$26+'[2]septembris 2011'!$Q$26+'[2]augusts 2011'!$Q$26+'[2]jūlijs 2011'!$Q$26+'[2]jūnijs 2011'!$Q$26+'[2]maijs 2011'!$Q$26+'[2]apr 2011'!$Q$26+'[2]mar 2011'!$Q$26+'[2]feb 2011'!$Q$26+'[2]jan 2011'!$Q$26</f>
        <v>23.676636969999958</v>
      </c>
      <c r="H25" s="11">
        <f t="shared" si="0"/>
        <v>105.42273153000015</v>
      </c>
      <c r="I25" s="11">
        <f t="shared" si="1"/>
        <v>29.122268469999955</v>
      </c>
    </row>
    <row r="26" spans="1:9" ht="18" customHeight="1" thickBot="1">
      <c r="A26" s="42" t="s">
        <v>26</v>
      </c>
      <c r="B26" s="43"/>
      <c r="C26" s="40">
        <v>356.7</v>
      </c>
      <c r="D26" s="41">
        <f>'[2]decembris 2011'!$N$28+'[2]novembris 2011'!$N$27+'[2]oktobris 2011'!$N$27+'[2]apr 2011'!$N$27+'[2]mar 2011'!$N$27+'[2]feb 2011'!$N$27+'[2]jan 2011'!$N$27</f>
        <v>44.318166924999964</v>
      </c>
      <c r="E26" s="41">
        <f>'[2]decembris 2011'!$O$28+++'[2]novembris 2011'!$O$27+'[2]oktobris 2011'!$O$27+'[2]apr 2011'!$O$27+'[2]mar 2011'!$O$27+'[2]feb 2011'!$O$27+'[2]jan 2011'!$O$27</f>
        <v>14.773388974999987</v>
      </c>
      <c r="F26" s="41">
        <f>'[2]decembris 2011'!$P$28+'[2]novembris 2011'!$P$27+'[2]oktobris 2011'!$P$27+'[2]septembris 2011'!$P$27+'[2]augusts 2011'!$P$27+'[2]jūlijs 2011'!$P$27+'[2]jūnijs 2011'!$P$27+'[2]maijs 2011'!$P$27+'[2]apr 2011'!$P$27+'[2]mar 2011'!$P$27+'[2]feb 2011'!$P$27+'[2]jan 2011'!$P$27</f>
        <v>6.7206405000000009</v>
      </c>
      <c r="G26" s="41">
        <f>'[2]decembris 2011'!$Q$28+'[2]novembris 2011'!$Q$27+'[2]oktobris 2011'!$Q$27+'[2]septembris 2011'!$Q$27+'[2]augusts 2011'!$Q$27+'[2]jūlijs 2011'!$Q$27+'[2]jūnijs 2011'!$Q$27+'[2]maijs 2011'!$Q$27+'[2]apr 2011'!$Q$27+'[2]mar 2011'!$Q$27++++'[2]feb 2011'!$Q$27+'[2]jan 2011'!$Q$27</f>
        <v>22.134803599999973</v>
      </c>
      <c r="H26" s="30">
        <f t="shared" si="0"/>
        <v>59.091555899999953</v>
      </c>
      <c r="I26" s="30">
        <f t="shared" si="1"/>
        <v>28.855444099999975</v>
      </c>
    </row>
    <row r="27" spans="1:9" ht="15" customHeight="1" thickBot="1">
      <c r="A27" s="51"/>
      <c r="B27" s="51"/>
      <c r="H27" s="56">
        <f>SUM(H5:H26)</f>
        <v>2763.8320495628004</v>
      </c>
      <c r="I27" s="55">
        <f>SUM(I5:I26)</f>
        <v>753.22947503</v>
      </c>
    </row>
    <row r="28" spans="1:9" ht="15" customHeight="1">
      <c r="A28" s="52"/>
      <c r="B28" s="52"/>
      <c r="C28" s="64" t="s">
        <v>40</v>
      </c>
      <c r="D28" s="65"/>
      <c r="E28" s="65"/>
      <c r="F28" s="66"/>
    </row>
    <row r="29" spans="1:9">
      <c r="C29" s="67" t="s">
        <v>41</v>
      </c>
      <c r="D29" s="68"/>
      <c r="E29" s="68"/>
      <c r="F29" s="69"/>
    </row>
  </sheetData>
  <mergeCells count="9">
    <mergeCell ref="A13:B13"/>
    <mergeCell ref="A14:B14"/>
    <mergeCell ref="C28:F28"/>
    <mergeCell ref="C29:F29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9" sqref="C29:F30"/>
    </sheetView>
  </sheetViews>
  <sheetFormatPr defaultRowHeight="15"/>
  <cols>
    <col min="1" max="2" width="9.140625" style="4"/>
    <col min="3" max="3" width="10.7109375" style="4" customWidth="1"/>
    <col min="4" max="4" width="10.5703125" style="4" bestFit="1" customWidth="1"/>
    <col min="5" max="5" width="14.28515625" style="4" customWidth="1"/>
    <col min="6" max="6" width="9.140625" style="4"/>
    <col min="7" max="7" width="12" style="4" customWidth="1"/>
    <col min="8" max="16384" width="9.140625" style="4"/>
  </cols>
  <sheetData>
    <row r="1" spans="1:9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>
      <c r="E2" s="6" t="s">
        <v>33</v>
      </c>
    </row>
    <row r="3" spans="1:9">
      <c r="A3" s="27" t="s">
        <v>0</v>
      </c>
      <c r="B3" s="27"/>
      <c r="C3" s="27" t="s">
        <v>36</v>
      </c>
      <c r="D3" s="3" t="s">
        <v>29</v>
      </c>
      <c r="E3" s="3"/>
      <c r="F3" s="3"/>
      <c r="G3" s="3"/>
      <c r="H3" s="3" t="s">
        <v>30</v>
      </c>
      <c r="I3" s="3"/>
    </row>
    <row r="4" spans="1:9" ht="44.25" customHeight="1">
      <c r="A4" s="27"/>
      <c r="B4" s="27"/>
      <c r="C4" s="27"/>
      <c r="D4" s="1" t="s">
        <v>32</v>
      </c>
      <c r="E4" s="1" t="s">
        <v>2</v>
      </c>
      <c r="F4" s="1" t="s">
        <v>3</v>
      </c>
      <c r="G4" s="1" t="s">
        <v>4</v>
      </c>
      <c r="H4" s="2" t="s">
        <v>1</v>
      </c>
      <c r="I4" s="1" t="s">
        <v>31</v>
      </c>
    </row>
    <row r="5" spans="1:9" ht="18" customHeight="1">
      <c r="A5" s="7" t="s">
        <v>7</v>
      </c>
      <c r="B5" s="8"/>
      <c r="C5" s="9">
        <v>315.10000000000002</v>
      </c>
      <c r="D5" s="10">
        <f>'[3]dec 2010'!$N$4+'[3]nov 2010'!$N$4+'[3]okt 2010 KOPĀ'!$N$4+'[3]MAIJS 2010 KOPĀ'!$N$5+'[3]APRĪLIS 2010'!$N$4+'[3]MARTS 2010'!$N$4+'[3]FEBRUĀRIS 2010'!$N$4+'[3]JANVĀRIS 2010'!$N$4</f>
        <v>68.326938031199944</v>
      </c>
      <c r="E5" s="10">
        <f>'[3]dec 2010'!$O$4+'[3]nov 2010'!$O$4+'[3]okt 2010 KOPĀ'!$O$4+'[3]MAIJS 2010 KOPĀ'!$O$5+'[3]APRĪLIS 2010'!$O$4+'[3]MARTS 2010'!$O$4+'[3]FEBRUĀRIS 2010'!$O$4+'[3]JANVĀRIS 2010'!$O$4</f>
        <v>5.1428878087999976</v>
      </c>
      <c r="F5" s="10">
        <f>'[3]dec 2010'!$P$4+'[3]nov 2010'!$P$4+'[3]okt 2010 KOPĀ'!$P$4+'[3]septembris 2010 '!$P$4+'[3]augusts 2010'!$P$4+'[3]JŪLIJS 2010'!$P$4+'[3]JŪNIJS 2010'!$P$4+'[3]MAIJS 2010 KOPĀ'!$P$5+'[3]APRĪLIS 2010'!$P$4+'[3]MARTS 2010'!$P$4+'[3]FEBRUĀRIS 2010'!$P$4+'[3]JANVĀRIS 2010'!$P$4</f>
        <v>8.2712560000000028</v>
      </c>
      <c r="G5" s="10">
        <f>'[3]dec 2010'!$Q$4+'[3]nov 2010'!$Q$4++'[3]okt 2010 KOPĀ'!$Q$4+'[3]septembris 2010 '!$Q$4+'[3]augusts 2010'!$Q$4+'[3]JŪLIJS 2010'!$Q$4+'[3]JŪNIJS 2010'!$Q$4+'[3]MAIJS 2010 KOPĀ'!$Q$5+'[3]APRĪLIS 2010'!$Q$4+'[3]MARTS 2010'!$Q$4+'[3]FEBRUĀRIS 2010'!$Q$4+'[3]JANVĀRIS 2010'!$Q$4</f>
        <v>9.3129181600000255</v>
      </c>
      <c r="H5" s="11">
        <f>(D5+E5)</f>
        <v>73.469825839999942</v>
      </c>
      <c r="I5" s="11">
        <f>(F5+G5)</f>
        <v>17.584174160000028</v>
      </c>
    </row>
    <row r="6" spans="1:9" ht="18" customHeight="1">
      <c r="A6" s="12" t="s">
        <v>8</v>
      </c>
      <c r="B6" s="13"/>
      <c r="C6" s="14">
        <v>1755.4</v>
      </c>
      <c r="D6" s="15">
        <f>'[3]dec 2010'!$N$5+'[3]nov 2010'!$N$5+'[3]okt 2010 KOPĀ'!$N$5+'[3]MAIJS 2010 KOPĀ'!$N$6+'[3]APRĪLIS 2010'!$N$5+'[3]MARTS 2010'!$N$5+'[3]FEBRUĀRIS 2010'!$N$5+'[3]JANVĀRIS 2010'!$N$5</f>
        <v>252.90013142799964</v>
      </c>
      <c r="E6" s="15">
        <f>'[3]dec 2010'!$O$5+'[3]nov 2010'!$O$5+'[3]okt 2010 KOPĀ'!$O$5+'[3]MAIJS 2010 KOPĀ'!$O$6+'[3]APRĪLIS 2010'!$O$5+'[3]MARTS 2010'!$O$5+'[3]FEBRUĀRIS 2010'!$O$5+'[3]JANVĀRIS 2010'!$O$5</f>
        <v>78.554824571999887</v>
      </c>
      <c r="F6" s="15">
        <f>'[3]dec 2010'!$P$5+'[3]nov 2010'!$P$5+'[3]okt 2010 KOPĀ'!$P$5+'[3]septembris 2010 '!$P$5+'[3]augusts 2010'!$P$5+'[3]JŪLIJS 2010'!$P$5+'[3]JŪNIJS 2010'!$P$5+'[3]MAIJS 2010 KOPĀ'!$P$6+'[3]APRĪLIS 2010'!$P$5+'[3]MARTS 2010'!$P$5+'[3]FEBRUĀRIS 2010'!$P$5+'[3]JANVĀRIS 2010'!$P$5</f>
        <v>37.774239999999999</v>
      </c>
      <c r="G6" s="15">
        <f>'[3]dec 2010'!$Q$5+'[3]nov 2010'!$Q$5+'[3]okt 2010 KOPĀ'!$Q$5+'[3]septembris 2010 '!$Q$5+'[3]augusts 2010'!$Q$5+'[3]JŪLIJS 2010'!$Q$5+'[3]JŪNIJS 2010'!$Q$5+'[3]MAIJS 2010 KOPĀ'!$Q$6+'[3]APRĪLIS 2010'!$Q$5+'[3]MARTS 2010'!$Q$5+'[3]FEBRUĀRIS 2010'!$Q$5+'[3]JANVĀRIS 2010'!$Q$5</f>
        <v>53.764804000000368</v>
      </c>
      <c r="H6" s="11">
        <f t="shared" ref="H6:H27" si="0">(D6+E6)</f>
        <v>331.45495599999953</v>
      </c>
      <c r="I6" s="11">
        <f t="shared" ref="I6:I27" si="1">(F6+G6)</f>
        <v>91.539044000000359</v>
      </c>
    </row>
    <row r="7" spans="1:9" ht="18" customHeight="1">
      <c r="A7" s="16" t="s">
        <v>9</v>
      </c>
      <c r="B7" s="17"/>
      <c r="C7" s="18">
        <v>891.1</v>
      </c>
      <c r="D7" s="15">
        <f>'[3]dec 2010'!$N$6+'[3]nov 2010'!$N$6++'[3]okt 2010 KOPĀ'!$N$6+'[3]MAIJS 2010 KOPĀ'!$N$7+'[3]APRĪLIS 2010'!$N$6+'[3]MARTS 2010'!$N$6+'[3]FEBRUĀRIS 2010'!$N$6+'[3]JANVĀRIS 2010'!$N$6</f>
        <v>133.62196684917987</v>
      </c>
      <c r="E7" s="15">
        <f>'[3]dec 2010'!$O$6+'[3]nov 2010'!$O$6+'[3]okt 2010 KOPĀ'!$O$6+'[3]MAIJS 2010 KOPĀ'!$O$7+'[3]APRĪLIS 2010'!$O$6+'[3]MARTS 2010'!$O$6+'[3]FEBRUĀRIS 2010'!$O$6+'[3]JANVĀRIS 2010'!$O$6</f>
        <v>45.736377914819961</v>
      </c>
      <c r="F7" s="15">
        <f>'[3]dec 2010'!$P$6++'[3]nov 2010'!$P$6+'[3]okt 2010 KOPĀ'!$P$6+'[3]septembris 2010 '!$P$6+'[3]augusts 2010'!$P$6+'[3]JŪLIJS 2010'!$P$6+'[3]JŪNIJS 2010'!$P$6+'[3]MAIJS 2010 KOPĀ'!$P$7+'[3]APRĪLIS 2010'!$P$6+'[3]MARTS 2010'!$P$6+'[3]FEBRUĀRIS 2010'!$P$6+'[3]JANVĀRIS 2010'!$P$6</f>
        <v>16.153604799999989</v>
      </c>
      <c r="G7" s="15">
        <f>'[3]dec 2010'!$Q$6+'[3]nov 2010'!$Q$6+'[3]okt 2010 KOPĀ'!$Q$6+'[3]septembris 2010 '!$Q$6+'[3]augusts 2010'!$Q$6+'[3]JŪLIJS 2010'!$Q$6+'[3]JŪNIJS 2010'!$Q$6+'[3]MAIJS 2010 KOPĀ'!$Q$7:$Q$8+'[3]APRĪLIS 2010'!$Q$6+'[3]MARTS 2010'!$Q$6+'[3]FEBRUĀRIS 2010'!$Q$6+'[3]JANVĀRIS 2010'!$Q$6</f>
        <v>26.917050436000039</v>
      </c>
      <c r="H7" s="11">
        <f t="shared" si="0"/>
        <v>179.35834476399984</v>
      </c>
      <c r="I7" s="11">
        <f t="shared" si="1"/>
        <v>43.070655236000029</v>
      </c>
    </row>
    <row r="8" spans="1:9" ht="18" customHeight="1">
      <c r="A8" s="16" t="s">
        <v>10</v>
      </c>
      <c r="B8" s="17"/>
      <c r="C8" s="18">
        <v>861.3</v>
      </c>
      <c r="D8" s="15">
        <f>'[3]dec 2010'!$N$7+'[3]nov 2010'!$N$7+'[3]okt 2010 KOPĀ'!$N$7+'[3]MAIJS 2010 KOPĀ'!$N$8+'[3]APRĪLIS 2010'!$N$7+'[3]MARTS 2010'!$N$7+'[3]FEBRUĀRIS 2010'!$N$7+'[3]JANVĀRIS 2010'!$N$7</f>
        <v>139.44015326961917</v>
      </c>
      <c r="E8" s="15">
        <f>'[3]dec 2010'!$O$7+'[3]nov 2010'!$O$7+'[3]okt 2010 KOPĀ'!$O$7+'[3]MAIJS 2010 KOPĀ'!$O$8+'[3]APRĪLIS 2010'!$O$7+'[3]MARTS 2010'!$O$7+'[3]FEBRUĀRIS 2010'!$O$7+'[3]JANVĀRIS 2010'!$O$7</f>
        <v>43.025370506380796</v>
      </c>
      <c r="F8" s="15">
        <f>'[3]dec 2010'!$P$7+'[3]nov 2010'!$P$7+'[3]okt 2010 KOPĀ'!$P$7+'[3]septembris 2010 '!$P$7+'[3]augusts 2010'!$P$7+'[3]JŪLIJS 2010'!$P$7+'[3]JŪNIJS 2010'!$P$7+'[3]MAIJS 2010 KOPĀ'!$P$8+'[3]APRĪLIS 2010'!$P$7+'[3]MARTS 2010'!$P$7+'[3]FEBRUĀRIS 2010'!$P$7+'[3]JANVĀRIS 2010'!$P$7</f>
        <v>16.330380800000011</v>
      </c>
      <c r="G8" s="15">
        <f>'[3]dec 2010'!$Q$7+'[3]nov 2010'!$Q$7+'[3]okt 2010 KOPĀ'!$Q$7+'[3]septembris 2010 '!$Q$7+'[3]augusts 2010'!$Q$7+'[3]JŪLIJS 2010'!$Q$7+'[3]JŪNIJS 2010'!$Q$7+'[3]MAIJS 2010 KOPĀ'!$Q$8+'[3]APRĪLIS 2010'!$Q$7+'[3]MARTS 2010'!$Q$7+'[3]FEBRUĀRIS 2010'!$Q$7+'[3]JANVĀRIS 2010'!$Q$7</f>
        <v>31.872095424000012</v>
      </c>
      <c r="H8" s="11">
        <f t="shared" si="0"/>
        <v>182.46552377599997</v>
      </c>
      <c r="I8" s="11">
        <f t="shared" si="1"/>
        <v>48.202476224000023</v>
      </c>
    </row>
    <row r="9" spans="1:9" ht="18" customHeight="1">
      <c r="A9" s="16" t="s">
        <v>37</v>
      </c>
      <c r="B9" s="17"/>
      <c r="C9" s="18">
        <v>857.7</v>
      </c>
      <c r="D9" s="15">
        <f>'[3]dec 2010'!$N$8+'[3]nov 2010'!$N$8+'[3]okt 2010 KOPĀ'!$N$8+'[3]MAIJS 2010 KOPĀ'!$N$9+'[3]APRĪLIS 2010'!$N$8+'[3]MARTS 2010'!$N$8+'[3]FEBRUĀRIS 2010'!$N$8+'[3]JANVĀRIS 2010'!$N$8</f>
        <v>142.07763613980168</v>
      </c>
      <c r="E9" s="15">
        <f>'[3]dec 2010'!$O$8+'[3]nov 2010'!$O$8+'[3]okt 2010 KOPĀ'!$O$8+'[3]MAIJS 2010 KOPĀ'!$O$9+'[3]APRĪLIS 2010'!$O$8+'[3]MARTS 2010'!$O$8+'[3]FEBRUĀRIS 2010'!$O$8+'[3]JANVĀRIS 2010'!$O$8</f>
        <v>43.112191988198425</v>
      </c>
      <c r="F9" s="15">
        <f>'[3]dec 2010'!$P$8+'[3]nov 2010'!$P$8+'[3]okt 2010 KOPĀ'!$P$8+'[3]septembris 2010 '!$P$8+'[3]augusts 2010'!$P$8+'[3]JŪLIJS 2010'!$P$8+'[3]JŪNIJS 2010'!$P$8+'[3]MAIJS 2010 KOPĀ'!$P$9+'[3]APRĪLIS 2010'!$P$8+'[3]MARTS 2010'!$P$8+'[3]FEBRUĀRIS 2010'!$P$8+'[3]JANVĀRIS 2010'!$P$8</f>
        <v>16.583914800000002</v>
      </c>
      <c r="G9" s="15">
        <f>'[3]dec 2010'!$Q$8+'[3]nov 2010'!$Q$8+'[3]okt 2010 KOPĀ'!$Q$8+'[3]septembris 2010 '!$Q$8+'[3]augusts 2010'!$Q$8+'[3]JŪLIJS 2010'!$Q$8+'[3]JŪNIJS 2010'!$Q$8+'[3]MAIJS 2010 KOPĀ'!$Q$9+'[3]APRĪLIS 2010'!$Q$8+'[3]MARTS 2010'!$Q$8++++'[3]FEBRUĀRIS 2010'!$Q$8++++'[3]JANVĀRIS 2010'!$Q$8</f>
        <v>31.435257071999963</v>
      </c>
      <c r="H9" s="11">
        <f t="shared" si="0"/>
        <v>185.1898281280001</v>
      </c>
      <c r="I9" s="11">
        <f t="shared" si="1"/>
        <v>48.019171871999966</v>
      </c>
    </row>
    <row r="10" spans="1:9" ht="18" customHeight="1">
      <c r="A10" s="16" t="s">
        <v>11</v>
      </c>
      <c r="B10" s="17"/>
      <c r="C10" s="18">
        <v>859.7</v>
      </c>
      <c r="D10" s="15">
        <f>'[3]dec 2010'!$N$9++++'[3]nov 2010'!$N$9+'[3]okt 2010 KOPĀ'!$N$9+'[3]MAIJS 2010 KOPĀ'!$N$10+'[3]APRĪLIS 2010'!$N$9+'[3]MARTS 2010'!$N$9+'[3]FEBRUĀRIS 2010'!$N$9+'[3]JANVĀRIS 2010'!$N$9</f>
        <v>134.83052920072308</v>
      </c>
      <c r="E10" s="15">
        <f>'[3]dec 2010'!$O$9+'[3]nov 2010'!$O$9+'[3]okt 2010 KOPĀ'!$O$9+'[3]MAIJS 2010 KOPĀ'!$O$10+'[3]APRĪLIS 2010'!$O$9+'[3]MARTS 2010'!$O$9+'[3]FEBRUĀRIS 2010'!$O$9+'[3]JANVĀRIS 2010'!$O$9</f>
        <v>50.70755969527675</v>
      </c>
      <c r="F10" s="15">
        <f>'[3]dec 2010'!$P$9+'[3]nov 2010'!$P$9+'[3]okt 2010 KOPĀ'!$P$9+'[3]septembris 2010 '!$P$9+'[3]augusts 2010'!$P$9+'[3]JŪLIJS 2010'!$P$9+'[3]JŪNIJS 2010'!$P$9+'[3]MAIJS 2010 KOPĀ'!$P$10+'[3]APRĪLIS 2010'!$P$9+'[3]MARTS 2010'!$P$9+'[3]FEBRUĀRIS 2010'!$P$9+'[3]JANVĀRIS 2010'!$P$9</f>
        <v>23.138117600000005</v>
      </c>
      <c r="G10" s="15">
        <f>'[3]dec 2010'!$Q$9+'[3]nov 2010'!$Q$9+'[3]okt 2010 KOPĀ'!$Q$9+'[3]septembris 2010 '!$Q$9+'[3]augusts 2010'!$Q$9+'[3]JŪLIJS 2010'!$Q$9+'[3]JŪNIJS 2010'!$Q$9+'[3]MAIJS 2010 KOPĀ'!$Q$10+'[3]APRĪLIS 2010'!$Q$9+'[3]MARTS 2010'!$Q$9+'[3]FEBRUĀRIS 2010'!$Q$9+'[3]JANVĀRIS 2010'!$Q$9</f>
        <v>29.496793504000042</v>
      </c>
      <c r="H10" s="11">
        <f t="shared" si="0"/>
        <v>185.53808889599983</v>
      </c>
      <c r="I10" s="11">
        <f t="shared" si="1"/>
        <v>52.634911104000047</v>
      </c>
    </row>
    <row r="11" spans="1:9" ht="18" customHeight="1">
      <c r="A11" s="12" t="s">
        <v>12</v>
      </c>
      <c r="B11" s="13"/>
      <c r="C11" s="18">
        <v>1476.4</v>
      </c>
      <c r="D11" s="15">
        <f>'[3]dec 2010'!$N$10+'[3]nov 2010'!$N$10+'[3]okt 2010 KOPĀ'!$N$10+'[3]MAIJS 2010 KOPĀ'!$N$11+'[3]APRĪLIS 2010'!$N$10+'[3]MARTS 2010'!$N$10+'[3]FEBRUĀRIS 2010'!$N$10+'[3]JANVĀRIS 2010'!$N$10</f>
        <v>248.28548371199977</v>
      </c>
      <c r="E11" s="15">
        <f>'[3]dec 2010'!$O$10+'[3]nov 2010'!$O$10+'[3]okt 2010 KOPĀ'!$O$10+'[3]MAIJS 2010 KOPĀ'!$O$11+'[3]APRĪLIS 2010'!$O$10+'[3]MARTS 2010'!$O$10+'[3]FEBRUĀRIS 2010'!$O$10+'[3]JANVĀRIS 2010'!$O$10</f>
        <v>37.757700287999967</v>
      </c>
      <c r="F11" s="15">
        <f>'[3]dec 2010'!$P$10+'[3]nov 2010'!$P$10+'[3]okt 2010 KOPĀ'!$P$10+'[3]septembris 2010 '!$P$10+'[3]augusts 2010'!$P$10+'[3]JŪLIJS 2010'!$P$10+'[3]JŪNIJS 2010'!$P$10+'[3]MAIJS 2010 KOPĀ'!$P$11+'[3]APRĪLIS 2010'!$P$10+'[3]MARTS 2010'!$P$10+'[3]FEBRUĀRIS 2010'!$P$10+'[3]JANVĀRIS 2010'!$P$10</f>
        <v>53.079319999999996</v>
      </c>
      <c r="G11" s="15">
        <f>'[3]dec 2010'!$Q$10+'[3]nov 2010'!$Q$10+'[3]okt 2010 KOPĀ'!$Q$10+'[3]septembris 2010 '!$Q$10+'[3]augusts 2010'!$Q$10+'[3]JŪLIJS 2010'!$Q$10+'[3]JŪNIJS 2010'!$Q$10+'[3]MAIJS 2010 KOPĀ'!$Q$11+'[3]APRĪLIS 2010'!$Q$10+'[3]MARTS 2010'!$Q$10+'[3]FEBRUĀRIS 2010'!$Q$10+'[3]JANVĀRIS 2010'!$Q$10</f>
        <v>65.188496000000413</v>
      </c>
      <c r="H11" s="11">
        <f t="shared" si="0"/>
        <v>286.04318399999977</v>
      </c>
      <c r="I11" s="11">
        <f t="shared" si="1"/>
        <v>118.26781600000041</v>
      </c>
    </row>
    <row r="12" spans="1:9" ht="18" customHeight="1">
      <c r="A12" s="12" t="s">
        <v>27</v>
      </c>
      <c r="B12" s="13"/>
      <c r="C12" s="19">
        <v>112.3</v>
      </c>
      <c r="D12" s="20">
        <f>'[3]dec 2010'!$N$11+'[3]dec 2010'!$N$12+'[3]nov 2010'!$N$11+'[3]nov 2010'!$N$12+'[3]okt 2010 KOPĀ'!$N$11+'[3]MAIJS 2010 KOPĀ'!$N$12+'[3]APRĪLIS 2010'!$N$11+'[3]MARTS 2010'!$N$11+'[3]FEBRUĀRIS 2010'!$N$11+'[3]JANVĀRIS 2010'!$N$11</f>
        <v>53.657251247999966</v>
      </c>
      <c r="E12" s="20">
        <f>'[3]dec 2010'!$O$11+'[3]nov 2010'!$O$11+'[3]okt 2010 KOPĀ'!$O$11+'[3]MAIJS 2010 KOPĀ'!$O$12+'[3]APRĪLIS 2010'!$O$11+'[3]MARTS 2010'!$O$11+'[3]FEBRUĀRIS 2010'!$O$11+'[3]JANVĀRIS 2010'!$O$11</f>
        <v>4.7996087999999961</v>
      </c>
      <c r="F12" s="20"/>
      <c r="G12" s="20"/>
      <c r="H12" s="21">
        <f t="shared" si="0"/>
        <v>58.45686004799996</v>
      </c>
      <c r="I12" s="21">
        <f t="shared" si="1"/>
        <v>0</v>
      </c>
    </row>
    <row r="13" spans="1:9" ht="18" customHeight="1">
      <c r="A13" s="28" t="s">
        <v>28</v>
      </c>
      <c r="B13" s="29"/>
      <c r="C13" s="19">
        <v>184.81</v>
      </c>
      <c r="D13" s="22"/>
      <c r="E13" s="22"/>
      <c r="F13" s="22"/>
      <c r="G13" s="22"/>
      <c r="H13" s="23"/>
      <c r="I13" s="23"/>
    </row>
    <row r="14" spans="1:9" ht="18" customHeight="1">
      <c r="A14" s="28" t="s">
        <v>13</v>
      </c>
      <c r="B14" s="29"/>
      <c r="C14" s="18">
        <v>354</v>
      </c>
      <c r="D14" s="15">
        <f>'[3]dec 2010'!$N$13+'[3]nov 2010'!$N$13+'[3]okt 2010 KOPĀ'!$N$12+'[3]MAIJS 2010 KOPĀ'!$N$13+'[3]APRĪLIS 2010'!$N$12+'[3]MARTS 2010'!$N$12+'[3]FEBRUĀRIS 2010'!$N$12+'[3]JANVĀRIS 2010'!$N$12</f>
        <v>56.429859885696025</v>
      </c>
      <c r="E14" s="15">
        <f>'[3]dec 2010'!$O$13+'[3]nov 2010'!$O$13+'[3]okt 2010 KOPĀ'!$O$12+'[3]MAIJS 2010 KOPĀ'!$O$13+'[3]APRĪLIS 2010'!$O$12+'[3]MARTS 2010'!$O$12+'[3]FEBRUĀRIS 2010'!$O$12+'[3]JANVĀRIS 2010'!$O$12</f>
        <v>14.819963202304006</v>
      </c>
      <c r="F14" s="15">
        <f>'[3]dec 2010'!$P$13+'[3]nov 2010'!$P$13+'[3]okt 2010 KOPĀ'!$P$12+'[3]septembris 2010 '!$P$13+'[3]augusts 2010'!$P$12+'[3]JŪLIJS 2010'!$P$12+'[3]JŪNIJS 2010'!$P$12+'[3]MAIJS 2010 KOPĀ'!$P$13+'[3]APRĪLIS 2010'!$P$12+'[3]MARTS 2010'!$P$12+'[3]FEBRUĀRIS 2010'!$P$12+'[3]JANVĀRIS 2010'!$P$12</f>
        <v>7.4655296</v>
      </c>
      <c r="G14" s="15">
        <f>'[3]dec 2010'!$Q$13+'[3]nov 2010'!$Q$13+'[3]okt 2010 KOPĀ'!$Q$12+'[3]septembris 2010 '!$Q$13+'[3]augusts 2010'!$Q$12+'[3]JŪLIJS 2010'!$Q$12+'[3]JŪNIJS 2010'!$Q$12+'[3]MAIJS 2010 KOPĀ'!$Q$13+'[3]APRĪLIS 2010'!$Q$12+'[3]MARTS 2010'!$Q$12+'[3]FEBRUĀRIS 2010'!$Q$12+'[3]JANVĀRIS 2010'!$Q$12</f>
        <v>9.7556473119999847</v>
      </c>
      <c r="H14" s="11">
        <f t="shared" si="0"/>
        <v>71.249823088000028</v>
      </c>
      <c r="I14" s="11">
        <f t="shared" si="1"/>
        <v>17.221176911999983</v>
      </c>
    </row>
    <row r="15" spans="1:9" ht="18" customHeight="1">
      <c r="A15" s="28" t="s">
        <v>14</v>
      </c>
      <c r="B15" s="29"/>
      <c r="C15" s="18">
        <v>751.6</v>
      </c>
      <c r="D15" s="15">
        <f>'[3]dec 2010'!$N$14+'[3]nov 2010'!$N$14+'[3]okt 2010 KOPĀ'!$N$13+'[3]MAIJS 2010 KOPĀ'!$N$14+'[3]APRĪLIS 2010'!$N$13+'[3]MARTS 2010'!$N$13+'[3]FEBRUĀRIS 2010'!$N$13+'[3]JANVĀRIS 2010'!$N$13</f>
        <v>134.87243920799997</v>
      </c>
      <c r="E15" s="15">
        <f>'[3]dec 2010'!$O$14+'[3]nov 2010'!$O$14+'[3]okt 2010 KOPĀ'!$O$13+'[3]MAIJS 2010 KOPĀ'!$O$14+'[3]APRĪLIS 2010'!$O$13++'[3]MARTS 2010'!$O$13+'[3]FEBRUĀRIS 2010'!$O$13+'[3]JANVĀRIS 2010'!$O$13</f>
        <v>19.443852791999994</v>
      </c>
      <c r="F15" s="15">
        <f>'[3]dec 2010'!$P$14+'[3]nov 2010'!$P$14+'[3]okt 2010 KOPĀ'!$P$13+'[3]septembris 2010 '!$P$14+'[3]augusts 2010'!$P$13+'[3]JŪLIJS 2010'!$P$21+'[3]JŪNIJS 2010'!$P$21+'[3]MAIJS 2010 KOPĀ'!$P$14+'[3]APRĪLIS 2010'!$P$13+'[3]MARTS 2010'!$P$13+'[3]FEBRUĀRIS 2010'!$P$13+'[3]JANVĀRIS 2010'!$P$13</f>
        <v>15.30508</v>
      </c>
      <c r="G15" s="15">
        <f>'[3]dec 2010'!$Q$14+'[3]nov 2010'!$Q$14+'[3]okt 2010 KOPĀ'!$Q$13+'[3]septembris 2010 '!$Q$14+'[3]augusts 2010'!$Q$13+'[3]JŪLIJS 2010'!$Q$21+'[3]JŪNIJS 2010'!$Q$21+'[3]MAIJS 2010 KOPĀ'!$Q$22+'[3]APRĪLIS 2010'!$Q$21+'[3]MARTS 2010'!$Q$13+'[3]FEBRUĀRIS 2010'!$Q$13+'[3]JANVĀRIS 2010'!$Q$13</f>
        <v>17.516700000000139</v>
      </c>
      <c r="H15" s="11">
        <f t="shared" si="0"/>
        <v>154.31629199999998</v>
      </c>
      <c r="I15" s="11">
        <f t="shared" si="1"/>
        <v>32.821780000000139</v>
      </c>
    </row>
    <row r="16" spans="1:9" ht="18" customHeight="1">
      <c r="A16" s="12" t="s">
        <v>15</v>
      </c>
      <c r="B16" s="13"/>
      <c r="C16" s="18">
        <v>1179.8</v>
      </c>
      <c r="D16" s="15">
        <f>'[3]dec 2010'!$N$15+'[3]nov 2010'!$N$15+'[3]okt 2010 KOPĀ'!$N$14+'[3]MAIJS 2010 KOPĀ'!$N$15+'[3]APRĪLIS 2010'!$N$14+'[3]MARTS 2010'!$N$14+'[3]FEBRUĀRIS 2010'!$N$14+'[3]JANVĀRIS 2010'!$N$14</f>
        <v>188.80410825599981</v>
      </c>
      <c r="E16" s="15">
        <f>'[3]dec 2010'!$O$15+'[3]nov 2010'!$O$15+'[3]okt 2010 KOPĀ'!$O$14+'[3]MAIJS 2010 KOPĀ'!$O$15+'[3]APRĪLIS 2010'!$O$14+'[3]MARTS 2010'!$O$14+'[3]FEBRUĀRIS 2010'!$O$14+'[3]JANVĀRIS 2010'!$O$14</f>
        <v>30.226179743999975</v>
      </c>
      <c r="F16" s="15">
        <f>'[3]dec 2010'!$P$15+'[3]nov 2010'!$P$15+'[3]okt 2010 KOPĀ'!$P$14+'[3]septembris 2010 '!$P$15+'[3]augusts 2010'!$P$14+'[3]JŪLIJS 2010'!$P$14+'[3]JŪNIJS 2010'!$P$14+'[3]MAIJS 2010 KOPĀ'!$P$15+'[3]APRĪLIS 2010'!$P$14+'[3]MARTS 2010'!$P$14+'[3]FEBRUĀRIS 2010'!$P$14+'[3]JANVĀRIS 2010'!$P$14</f>
        <v>20.608360000000005</v>
      </c>
      <c r="G16" s="15">
        <f>'[3]dec 2010'!$Q$15+'[3]nov 2010'!$Q$15+'[3]okt 2010 KOPĀ'!$Q$14+'[3]septembris 2010 '!$Q$15+'[3]augusts 2010'!$Q$14+'[3]JŪLIJS 2010'!$Q$14+'[3]JŪNIJS 2010'!$Q$14+'[3]MAIJS 2010 KOPĀ'!$Q$15+'[3]APRĪLIS 2010'!$Q$14+'[3]MARTS 2010'!$Q$14+'[3]FEBRUĀRIS 2010'!$Q$14+'[3]JANVĀRIS 2010'!$Q$14</f>
        <v>15.621352000000167</v>
      </c>
      <c r="H16" s="11">
        <f t="shared" si="0"/>
        <v>219.03028799999979</v>
      </c>
      <c r="I16" s="11">
        <f t="shared" si="1"/>
        <v>36.22971200000017</v>
      </c>
    </row>
    <row r="17" spans="1:9" ht="18" customHeight="1">
      <c r="A17" s="12" t="s">
        <v>16</v>
      </c>
      <c r="B17" s="13"/>
      <c r="C17" s="18">
        <v>748.4</v>
      </c>
      <c r="D17" s="15">
        <f>'[3]dec 2010'!$N$16+'[3]nov 2010'!$N$16+'[3]okt 2010 KOPĀ'!$N$15+'[3]MAIJS 2010 KOPĀ'!$N$16+'[3]APRĪLIS 2010'!$N$16+'[3]MARTS 2010'!$N$15+'[3]FEBRUĀRIS 2010'!$N$15+'[3]JANVĀRIS 2010'!$N$15</f>
        <v>111.79300001632004</v>
      </c>
      <c r="E17" s="15">
        <f>'[3]dec 2010'!$O$16+'[3]nov 2010'!$O$16+'[3]okt 2010 KOPĀ'!$O$15+'[3]MAIJS 2010 KOPĀ'!$O$16+'[3]APRĪLIS 2010'!$O$15+'[3]MARTS 2010'!$O$15+'[3]FEBRUĀRIS 2010'!$O$15+'[3]JANVĀRIS 2010'!$O$15</f>
        <v>36.820157153760015</v>
      </c>
      <c r="F17" s="15">
        <f>'[3]dec 2010'!$P$16+'[3]nov 2010'!$P$16+'[3]okt 2010 KOPĀ'!$P$15+'[3]septembris 2010 '!$P$166+'[3]augusts 2010'!$P$15+'[3]JŪLIJS 2010'!$P$15+'[3]MAIJS 2010 KOPĀ'!$P$16+'[3]APRĪLIS 2010'!$P$15+'[3]MARTS 2010'!$P$15+'[3]FEBRUĀRIS 2010'!$P$15+'[3]JANVĀRIS 2010'!$P$15</f>
        <v>9.4417922400000105</v>
      </c>
      <c r="G17" s="15">
        <f>'[3]dec 2010'!$Q$16+'[3]nov 2010'!$Q$16+'[3]okt 2010 KOPĀ'!$Q$15+'[3]septembris 2010 '!$Q$16+'[3]augusts 2010'!$Q$15+'[3]JŪLIJS 2010'!$Q$15+'[3]JŪNIJS 2010'!$Q$15+'[3]MAIJS 2010 KOPĀ'!$Q$16+'[3]APRĪLIS 2010'!$Q$15+'[3]MARTS 2010'!$Q$15+'[3]FEBRUĀRIS 2010'!$Q$15+'[3]JANVĀRIS 2010'!$Q$15</f>
        <v>18.111001179999995</v>
      </c>
      <c r="H17" s="11">
        <f t="shared" si="0"/>
        <v>148.61315717008006</v>
      </c>
      <c r="I17" s="11">
        <f t="shared" si="1"/>
        <v>27.552793420000008</v>
      </c>
    </row>
    <row r="18" spans="1:9" ht="18" customHeight="1">
      <c r="A18" s="16" t="s">
        <v>17</v>
      </c>
      <c r="B18" s="17"/>
      <c r="C18" s="18">
        <v>743.2</v>
      </c>
      <c r="D18" s="15">
        <f>'[3]dec 2010'!$N$17+'[3]nov 2010'!$N$17+'[3]okt 2010 KOPĀ'!$N$16+'[3]MAIJS 2010 KOPĀ'!$N$17+'[3]APRĪLIS 2010'!$N$16+'[3]MARTS 2010'!$N$16+'[3]FEBRUĀRIS 2010'!$N$16+'[3]JANVĀRIS 2010'!$N$16</f>
        <v>120.732</v>
      </c>
      <c r="E18" s="15">
        <f>'[3]dec 2010'!$O$17+'[3]nov 2010'!$O$17+'[3]okt 2010 KOPĀ'!$O$16+'[3]MAIJS 2010 KOPĀ'!$O$17+'[3]APRĪLIS 2010'!$O$16+'[3]MARTS 2010'!$O$16+'[3]FEBRUĀRIS 2010'!$O$16+'[3]JANVĀRIS 2010'!$O$16</f>
        <v>40.244</v>
      </c>
      <c r="F18" s="24"/>
      <c r="G18" s="24"/>
      <c r="H18" s="11">
        <f t="shared" si="0"/>
        <v>160.976</v>
      </c>
      <c r="I18" s="11">
        <f t="shared" si="1"/>
        <v>0</v>
      </c>
    </row>
    <row r="19" spans="1:9" ht="18" customHeight="1">
      <c r="A19" s="16" t="s">
        <v>18</v>
      </c>
      <c r="B19" s="17"/>
      <c r="C19" s="18">
        <v>890.4</v>
      </c>
      <c r="D19" s="15">
        <f>'[3]dec 2010'!$N$18+'[3]nov 2010'!$N$18+'[3]okt 2010 KOPĀ'!$N$17+'[3]MAIJS 2010 KOPĀ'!$N$18+'[3]APRĪLIS 2010'!$N$17+'[3]MARTS 2010'!$N$17+'[3]FEBRUĀRIS 2010'!$N$17+'[3]JANVĀRIS 2010'!$N$17</f>
        <v>125.32801119999999</v>
      </c>
      <c r="E19" s="15">
        <f>'[3]dec 2010'!$O$18+'[3]nov 2010'!$O$186+'[3]okt 2010 KOPĀ'!$O$17+'[3]MAIJS 2010 KOPĀ'!$O$18+'[3]APRĪLIS 2010'!$O$17+'[3]MARTS 2010'!$O$17+'[3]FEBRUĀRIS 2010'!$O$17+'[3]JANVĀRIS 2010'!$O$17</f>
        <v>18.2337372</v>
      </c>
      <c r="F19" s="24"/>
      <c r="G19" s="24"/>
      <c r="H19" s="11">
        <f t="shared" si="0"/>
        <v>143.5617484</v>
      </c>
      <c r="I19" s="11">
        <f t="shared" si="1"/>
        <v>0</v>
      </c>
    </row>
    <row r="20" spans="1:9" ht="18" customHeight="1">
      <c r="A20" s="16" t="s">
        <v>19</v>
      </c>
      <c r="B20" s="17"/>
      <c r="C20" s="18">
        <v>342.6</v>
      </c>
      <c r="D20" s="15">
        <f>'[3]dec 2010'!$N$20+'[3]nov 2010'!$N$20+'[3]okt 2010 KOPĀ'!$N$19+'[3]MAIJS 2010 KOPĀ'!$N$20+'[3]APRĪLIS 2010'!$N$19+'[3]MARTS 2010'!$N$19+'[3]FEBRUĀRIS 2010'!$N$19+'[3]JANVĀRIS 2010'!$N$19</f>
        <v>72.363723199999981</v>
      </c>
      <c r="E20" s="15">
        <f>'[3]dec 2010'!$O$20+'[3]nov 2010'!$O$20+'[3]okt 2010 KOPĀ'!$O$19+'[3]MAIJS 2010 KOPĀ'!$O$20+'[3]APRĪLIS 2010'!$O$19+'[3]MARTS 2010'!$O$19+'[3]FEBRUĀRIS 2010'!$O$19+'[3]JANVĀRIS 2010'!$O$19</f>
        <v>19.375276799999995</v>
      </c>
      <c r="F20" s="15"/>
      <c r="G20" s="15"/>
      <c r="H20" s="11">
        <f t="shared" si="0"/>
        <v>91.738999999999976</v>
      </c>
      <c r="I20" s="11">
        <f t="shared" si="1"/>
        <v>0</v>
      </c>
    </row>
    <row r="21" spans="1:9" ht="18" customHeight="1">
      <c r="A21" s="28" t="s">
        <v>20</v>
      </c>
      <c r="B21" s="29"/>
      <c r="C21" s="18">
        <v>1081.8</v>
      </c>
      <c r="D21" s="15">
        <f>'[3]dec 2010'!$N$21+'[3]nov 2010'!$N$21+'[3]okt 2010 KOPĀ'!$N$20+'[3]MAIJS 2010 KOPĀ'!$N$21+'[3]APRĪLIS 2010'!$N$20+'[3]MARTS 2010'!$N$20+'[3]FEBRUĀRIS 2010'!$N$20+'[3]JANVĀRIS 2010'!$N$20</f>
        <v>205.06641514804085</v>
      </c>
      <c r="E21" s="15">
        <f>'[3]dec 2010'!$O$21+'[3]nov 2010'!$O$21+'[3]okt 2010 KOPĀ'!$O$20+'[3]MAIJS 2010 KOPĀ'!$O$21+'[3]APRĪLIS 2010'!$O$20+'[3]MARTS 2010'!$O$20+'[3]FEBRUĀRIS 2010'!$O$20+'[3]JANVĀRIS 2010'!$O$20</f>
        <v>32.031995243959209</v>
      </c>
      <c r="F21" s="15">
        <f>'[3]dec 2010'!$P$21+'[3]nov 2010'!$P$21+'[3]okt 2010 KOPĀ'!$P$206+'[3]septembris 2010 '!$P$21+'[3]augusts 2010'!$P$20+'[3]JŪLIJS 2010'!$P$20+'[3]JŪNIJS 2010'!$P$20+'[3]MAIJS 2010 KOPĀ'!$P$21+'[3]APRĪLIS 2010'!$P$20+'[3]MARTS 2010'!$P$20+'[3]FEBRUĀRIS 2010'!$P$20+'[3]JANVĀRIS 2010'!$P$20</f>
        <v>21.845791999999999</v>
      </c>
      <c r="G21" s="15">
        <f>'[3]dec 2010'!$Q$21+'[3]nov 2010'!$Q$21+'[3]okt 2010 KOPĀ'!$Q$20+'[3]septembris 2010 '!$Q$21+'[3]augusts 2010'!$Q$20+'[3]JŪLIJS 2010'!$Q$20+'[3]JŪNIJS 2010'!$Q$20+'[3]MAIJS 2010 KOPĀ'!$Q$21+'[3]APRĪLIS 2010'!$Q$20+'[3]MARTS 2010'!$Q$20+'[3]FEBRUĀRIS 2010'!$Q$20+'[3]JANVĀRIS 2010'!$Q$20</f>
        <v>30.337862008000009</v>
      </c>
      <c r="H21" s="11">
        <f t="shared" si="0"/>
        <v>237.09841039200006</v>
      </c>
      <c r="I21" s="11">
        <f t="shared" si="1"/>
        <v>52.183654008000005</v>
      </c>
    </row>
    <row r="22" spans="1:9" ht="18" customHeight="1">
      <c r="A22" s="12" t="s">
        <v>21</v>
      </c>
      <c r="B22" s="13"/>
      <c r="C22" s="18">
        <v>1333.1</v>
      </c>
      <c r="D22" s="15">
        <f>'[3]dec 2010'!$N$22+'[3]nov 2010'!$N$22+'[3]okt 2010 KOPĀ'!$N$21+'[3]APRĪLIS 2010'!$N$21+'[3]MARTS 2010'!$N$21+'[3]FEBRUĀRIS 2010'!$N$21+'[3]JANVĀRIS 2010'!$N$21</f>
        <v>164.27814497719999</v>
      </c>
      <c r="E22" s="15">
        <f>'[3]dec 2010'!$O$22+'[3]nov 2010'!$O$22+'[3]okt 2010 KOPĀ'!$O$21+'[3]MAIJS 2010 KOPĀ'!$O$22+'[3]APRĪLIS 2010'!$O$21+'[3]MARTS 2010'!$O$21+'[3]FEBRUĀRIS 2010'!$O$21+'[3]JANVĀRIS 2010'!$O$21</f>
        <v>32.522326061199998</v>
      </c>
      <c r="F22" s="15">
        <f>'[3]dec 2010'!$P$22+'[3]nov 2010'!$P$22+'[3]okt 2010 KOPĀ'!$P$21+'[3]septembris 2010 '!$P$22+'[3]augusts 2010'!$P$21+'[3]JŪLIJS 2010'!$P$21+'[3]JŪNIJS 2010'!$P$21+'[3]MAIJS 2010 KOPĀ'!$P$22+'[3]APRĪLIS 2010'!$P$21+'[3]MARTS 2010'!$P$21+'[3]FEBRUĀRIS 2010'!$P$21+'[3]JANVĀRIS 2010'!$P$21</f>
        <v>27.353760000000001</v>
      </c>
      <c r="G22" s="15">
        <f>'[3]dec 2010'!$Q$22+'[3]nov 2010'!$Q$22+'[3]okt 2010 KOPĀ'!$Q$21+'[3]septembris 2010 '!$Q$22+'[3]augusts 2010'!$Q$21+'[3]JŪLIJS 2010'!$Q$21+'[3]JŪNIJS 2010'!$Q$21+'[3]MAIJS 2010 KOPĀ'!$Q$22+'[3]APRĪLIS 2010'!$Q$21+'[3]MARTS 2010'!$Q$21+'[3]FEBRUĀRIS 2010'!$Q$21+'[3]JANVĀRIS 2010'!$Q$21</f>
        <v>26.609916000000041</v>
      </c>
      <c r="H22" s="11">
        <f t="shared" si="0"/>
        <v>196.80047103839999</v>
      </c>
      <c r="I22" s="11">
        <f t="shared" si="1"/>
        <v>53.963676000000042</v>
      </c>
    </row>
    <row r="23" spans="1:9" ht="18" customHeight="1">
      <c r="A23" s="12" t="s">
        <v>22</v>
      </c>
      <c r="B23" s="13"/>
      <c r="C23" s="18">
        <v>655.1</v>
      </c>
      <c r="D23" s="15">
        <f>'[3]dec 2010'!$N$23+'[3]nov 2010'!$N$23+'[3]okt 2010 KOPĀ'!$N$22+'[3]MAIJS 2010 KOPĀ'!$N$23+'[3]APRĪLIS 2010'!$N$22+'[3]MARTS 2010'!$N$22+'[3]FEBRUĀRIS 2010'!$N$22+'[3]JANVĀRIS 2010'!$N$22</f>
        <v>108.1309965521384</v>
      </c>
      <c r="E23" s="15">
        <f>'[3]dec 2010'!$O$23+'[3]nov 2010'!$O$23+'[3]okt 2010 KOPĀ'!$O$22+'[3]MAIJS 2010 KOPĀ'!$O$23+'[3]APRĪLIS 2010'!$O$22+'[3]MARTS 2010'!$O$22+'[3]FEBRUĀRIS 2010'!$O$22+'[3]JANVĀRIS 2010'!$O$22</f>
        <v>21.89665682946141</v>
      </c>
      <c r="F23" s="15">
        <f>'[3]dec 2010'!$P$23+'[3]nov 2010'!$P$23+'[3]okt 2010 KOPĀ'!$P$22+'[3]septembris 2010 '!$P$23+'[3]augusts 2010'!$P$22+'[3]JŪLIJS 2010'!$P$22+'[3]JŪNIJS 2010'!$P$22+'[3]MAIJS 2010 KOPĀ'!$P$23+'[3]APRĪLIS 2010'!$P$22+'[3]MARTS 2010'!$P$22+'[3]FEBRUĀRIS 2010'!$P$22+'[3]JANVĀRIS 2010'!$P$22</f>
        <v>8.7960481200000107</v>
      </c>
      <c r="G23" s="15">
        <f>'[3]dec 2010'!$Q$23+'[3]nov 2010'!$Q$23+'[3]okt 2010 KOPĀ'!$Q$22+'[3]septembris 2010 '!$Q$23+'[3]augusts 2010'!$Q$22+'[3]JŪLIJS 2010'!$Q$22+'[3]JŪNIJS 2010'!$Q$22+'[3]MAIJS 2010 KOPĀ'!$Q$23+'[3]APRĪLIS 2010'!$Q$22+'[3]MARTS 2010'!$Q$22+'[3]FEBRUĀRIS 2010'!$Q$22+'[3]JANVĀRIS 2010'!$Q$22</f>
        <v>13.436298498400083</v>
      </c>
      <c r="H23" s="11">
        <f t="shared" si="0"/>
        <v>130.02765338159981</v>
      </c>
      <c r="I23" s="11">
        <f t="shared" si="1"/>
        <v>22.232346618400094</v>
      </c>
    </row>
    <row r="24" spans="1:9" ht="18" customHeight="1">
      <c r="A24" s="12" t="s">
        <v>23</v>
      </c>
      <c r="B24" s="13"/>
      <c r="C24" s="14">
        <v>321</v>
      </c>
      <c r="D24" s="15">
        <f>'[3]dec 2010'!$N$24+'[3]nov 2010'!$N$24+'[3]okt 2010 KOPĀ'!$N$23+'[3]MAIJS 2010 KOPĀ'!$N$24+'[3]APRĪLIS 2010'!$N$23+'[3]MARTS 2010'!$N$23+'[3]FEBRUĀRIS 2010'!$N$23+'[3]JANVĀRIS 2010'!$N$23</f>
        <v>54.925684049472054</v>
      </c>
      <c r="E24" s="15">
        <f>'[3]dec 2010'!$O$24+'[3]nov 2010'!$O$24+'[3]okt 2010 KOPĀ'!$O$23+'[3]MAIJS 2010 KOPĀ'!$O$24+'[3]APRĪLIS 2010'!$O$23+'[3]MARTS 2010'!$O$23+'[3]FEBRUĀRIS 2010'!$O$23+'[3]JANVĀRIS 2010'!$O$23</f>
        <v>18.632216110528017</v>
      </c>
      <c r="F24" s="15">
        <f>'[3]dec 2010'!$P$24+'[3]nov 2010'!$P$24+'[3]okt 2010 KOPĀ'!$P$23+'[3]septembris 2010 '!$P$24+'[3]augusts 2010'!$P$23+'[3]JŪLIJS 2010'!$P$23+'[3]JŪNIJS 2010'!$P$23+'[3]MAIJS 2010 KOPĀ'!$P$24+'[3]APRĪLIS 2010'!$P$23+'[3]MARTS 2010'!$P$23+'[3]FEBRUĀRIS 2010'!$P$23+'[3]JANVĀRIS 2010'!$P$23</f>
        <v>5.084170799999999</v>
      </c>
      <c r="G24" s="15">
        <f>'[3]dec 2010'!$Q$24+'[3]nov 2010'!$Q$24+'[3]okt 2010 KOPĀ'!$Q$23+'[3]septembris 2010 '!$Q$24+'[3]augusts 2010'!$Q$23+'[3]JŪLIJS 2010'!$Q$23+'[3]JŪNIJS 2010'!$Q$23+'[3]MAIJS 2010 KOPĀ'!$Q$24+'[3]APRĪLIS 2010'!$Q$23+'[3]MARTS 2010'!$Q$23+'[3]FEBRUĀRIS 2010'!$Q$23+'[3]JANVĀRIS 2010'!$Q$23</f>
        <v>6.6579290399999866</v>
      </c>
      <c r="H24" s="11">
        <f t="shared" si="0"/>
        <v>73.557900160000074</v>
      </c>
      <c r="I24" s="11">
        <f t="shared" si="1"/>
        <v>11.742099839999986</v>
      </c>
    </row>
    <row r="25" spans="1:9" ht="18" customHeight="1">
      <c r="A25" s="12" t="s">
        <v>24</v>
      </c>
      <c r="B25" s="13"/>
      <c r="C25" s="14">
        <v>142</v>
      </c>
      <c r="D25" s="15">
        <f>'[3]dec 2010'!$N$25++'[3]nov 2010'!$N$25+'[3]okt 2010 KOPĀ'!$N$24+'[3]MAIJS 2010 KOPĀ'!$N$25+'[3]APRĪLIS 2010'!$N$24+'[3]MARTS 2010'!$N$24+'[3]FEBRUĀRIS 2010'!$N$24+'[3]JANVĀRIS 2010'!$N$24</f>
        <v>32.80728469607385</v>
      </c>
      <c r="E25" s="15">
        <f>'[3]dec 2010'!$O$25+'[3]nov 2010'!$O$25+'[3]okt 2010 KOPĀ'!$O$24+'[3]MAIJS 2010 KOPĀ'!$O$25+'[3]APRĪLIS 2010'!$O$24+'[3]MARTS 2010'!$O$24+'[3]FEBRUĀRIS 2010'!$O$24+'[3]JANVĀRIS 2010'!$O$24</f>
        <v>2.1785194277261821</v>
      </c>
      <c r="F25" s="15">
        <f>'[3]dec 2010'!$P$25+'[3]nov 2010'!$P$25+'[3]okt 2010 KOPĀ'!$P$24+'[3]septembris 2010 '!$P$25+'[3]augusts 2010'!$P$24+'[3]JŪLIJS 2010'!$P$24+'[3]JŪNIJS 2010'!$P$24+'[3]MAIJS 2010 KOPĀ'!$P$25+'[3]APRĪLIS 2010'!$P$24+'[3]MARTS 2010'!$P$24+'[3]FEBRUĀRIS 2010'!$P$24+'[3]JANVĀRIS 2010'!$P$24</f>
        <v>0.62173979999999973</v>
      </c>
      <c r="G25" s="15">
        <f>'[3]dec 2010'!$Q$25+'[3]nov 2010'!$Q$25+'[3]okt 2010 KOPĀ'!$Q$24+'[3]septembris 2010 '!$Q$25+'[3]augusts 2010'!$Q$24+'[3]JŪLIJS 2010'!$Q$24+'[3]JŪNIJS 2010'!$Q$24+'[3]MAIJS 2010 KOPĀ'!$Q$25+'[3]APRĪLIS 2010'!$Q$24+'[3]MARTS 2010'!$Q$24+'[3]FEBRUĀRIS 2010'!$Q$24+'[3]JANVĀRIS 2010'!$Q$24</f>
        <v>2.4827860761999867</v>
      </c>
      <c r="H25" s="11">
        <f t="shared" si="0"/>
        <v>34.98580412380003</v>
      </c>
      <c r="I25" s="11">
        <f t="shared" si="1"/>
        <v>3.1045258761999865</v>
      </c>
    </row>
    <row r="26" spans="1:9" ht="18" customHeight="1">
      <c r="A26" s="16" t="s">
        <v>25</v>
      </c>
      <c r="B26" s="17"/>
      <c r="C26" s="14">
        <v>666.6</v>
      </c>
      <c r="D26" s="15">
        <f>'[3]dec 2010'!$N$26+'[3]nov 2010'!$N$26+'[3]okt 2010 KOPĀ'!$N$25+'[3]MAIJS 2010 KOPĀ'!$N$26+'[3]APRĪLIS 2010'!$N$25+'[3]MARTS 2010'!$N$25+'[3]FEBRUĀRIS 2010'!$N$25+'[3]JANVĀRIS 2010'!$N$25</f>
        <v>90.384563259375</v>
      </c>
      <c r="E26" s="15">
        <f>'[3]dec 2010'!$O$26+'[3]nov 2010'!$O$26+'[3]okt 2010 KOPĀ'!$O$25+'[3]MAIJS 2010 KOPĀ'!$O$26+'[3]APRĪLIS 2010'!$O$25+'[3]MARTS 2010'!$O$25+'[3]FEBRUĀRIS 2010'!$O$25+'[3]JANVĀRIS 2010'!$O$25</f>
        <v>30.128187753124994</v>
      </c>
      <c r="F26" s="15">
        <f>'[3]dec 2010'!$P$26+'[3]nov 2010'!$P$26+'[3]okt 2010 KOPĀ'!$P$25+'[3]septembris 2010 '!$P$26+'[3]augusts 2010'!$P$25+'[3]JŪLIJS 2010'!$P$25+'[3]JŪNIJS 2010'!$P$25+'[3]MAIJS 2010 KOPĀ'!$P$26+'[3]APRĪLIS 2010'!$P$25+'[3]MARTS 2010'!$P$25+'[3]FEBRUĀRIS 2010'!$P$25+'[3]JANVĀRIS 2010'!$P$25</f>
        <v>6.6544534000000013</v>
      </c>
      <c r="G26" s="15">
        <f>'[3]dec 2010'!$Q$26+'[3]nov 2010'!$Q$26+'[3]okt 2010 KOPĀ'!$Q$25+'[3]septembris 2010 '!$Q$26+'[3]augusts 2010'!$Q$25+'[3]JŪLIJS 2010'!$Q$25+'[3]JŪNIJS 2010'!$Q$25+'[3]MAIJS 2010 KOPĀ'!$Q$26+'[3]APRĪLIS 2010'!$Q$25+'[3]MARTS 2010'!$Q$25+'[3]FEBRUĀRIS 2010'!$Q$25+'[3]JANVĀRIS 2010'!$Q$25</f>
        <v>22.994795587499983</v>
      </c>
      <c r="H26" s="11">
        <f t="shared" si="0"/>
        <v>120.51275101249999</v>
      </c>
      <c r="I26" s="11">
        <f t="shared" si="1"/>
        <v>29.649248987499984</v>
      </c>
    </row>
    <row r="27" spans="1:9" ht="18" customHeight="1" thickBot="1">
      <c r="A27" s="16" t="s">
        <v>26</v>
      </c>
      <c r="B27" s="17"/>
      <c r="C27" s="14">
        <v>356.7</v>
      </c>
      <c r="D27" s="15">
        <f>'[3]dec 2010'!$N$27+'[3]nov 2010'!$N$27+'[3]okt 2010 KOPĀ'!$N$26+'[3]MAIJS 2010 KOPĀ'!$N$27+'[3]APRĪLIS 2010'!$N$26+'[3]MARTS 2010'!$N$26+'[3]FEBRUĀRIS 2010'!$N$26+'[3]JANVĀRIS 2010'!$N$26</f>
        <v>56.257917699375035</v>
      </c>
      <c r="E27" s="15">
        <f>'[3]dec 2010'!$O$27+'[3]nov 2010'!$O$27+'[3]okt 2010 KOPĀ'!$O$26+'[3]MAIJS 2010 KOPĀ'!$O$27+'[3]APRĪLIS 2010'!$O$26+'[3]MARTS 2010'!$O$26+'[3]FEBRUĀRIS 2010'!$O$26+'[3]JANVĀRIS 2010'!$O$26</f>
        <v>18.752639233125013</v>
      </c>
      <c r="F27" s="15">
        <f>'[3]dec 2010'!$P$27+'[3]nov 2010'!$P$27+'[3]okt 2010 KOPĀ'!$P$26+'[3]septembris 2010 '!$P$27+'[3]augusts 2010'!$P$26+'[3]JŪLIJS 2010'!$P$26+'[3]JŪNIJS 2010'!$P$26+'[3]MAIJS 2010 KOPĀ'!$P$27+'[3]APRĪLIS 2010'!$P$26+'[3]MARTS 2010'!$P$26+'[3]FEBRUĀRIS 2010'!$P$26+'[3]JANVĀRIS 2010'!$P$26</f>
        <v>6.3076468000000014</v>
      </c>
      <c r="G27" s="15">
        <f>'[3]dec 2010'!$Q$27+'[3]nov 2010'!$Q$27+'[3]okt 2010 KOPĀ'!$Q$26+'[3]septembris 2010 '!$Q$27+'[3]augusts 2010'!$Q$26+'[3]JŪLIJS 2010'!$Q$26+'[3]JŪNIJS 2010'!$Q$26+'[3]MAIJS 2010 KOPĀ'!$Q$27+'[3]APRĪLIS 2010'!$Q$26+'[3]MARTS 2010'!$Q$26+'[3]FEBRUĀRIS 2010'!$Q$26+'[3]JANVĀRIS 2010'!$Q$26</f>
        <v>20.183796267499954</v>
      </c>
      <c r="H27" s="30">
        <f t="shared" si="0"/>
        <v>75.010556932500052</v>
      </c>
      <c r="I27" s="30">
        <f t="shared" si="1"/>
        <v>26.491443067499954</v>
      </c>
    </row>
    <row r="28" spans="1:9" ht="15" customHeight="1" thickBot="1">
      <c r="A28" s="25"/>
      <c r="B28" s="25"/>
      <c r="H28" s="32">
        <f>SUM(H5:H27)</f>
        <v>3339.4564671508788</v>
      </c>
      <c r="I28" s="31">
        <f>SUM(I5:I27)</f>
        <v>732.51070532560129</v>
      </c>
    </row>
    <row r="29" spans="1:9" ht="15" customHeight="1">
      <c r="A29" s="26"/>
      <c r="B29" s="26"/>
      <c r="C29" s="64" t="s">
        <v>40</v>
      </c>
      <c r="D29" s="65"/>
      <c r="E29" s="65"/>
      <c r="F29" s="66"/>
    </row>
    <row r="30" spans="1:9">
      <c r="C30" s="67" t="s">
        <v>41</v>
      </c>
      <c r="D30" s="68"/>
      <c r="E30" s="68"/>
      <c r="F30" s="69"/>
    </row>
  </sheetData>
  <mergeCells count="17">
    <mergeCell ref="A14:B14"/>
    <mergeCell ref="A15:B15"/>
    <mergeCell ref="A21:B21"/>
    <mergeCell ref="C29:F29"/>
    <mergeCell ref="C30:F30"/>
    <mergeCell ref="I12:I13"/>
    <mergeCell ref="A1:I1"/>
    <mergeCell ref="A3:B4"/>
    <mergeCell ref="C3:C4"/>
    <mergeCell ref="D3:G3"/>
    <mergeCell ref="H3:I3"/>
    <mergeCell ref="D12:D13"/>
    <mergeCell ref="E12:E13"/>
    <mergeCell ref="F12:F13"/>
    <mergeCell ref="G12:G13"/>
    <mergeCell ref="H12:H13"/>
    <mergeCell ref="A13:B13"/>
  </mergeCells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9" sqref="G29"/>
    </sheetView>
  </sheetViews>
  <sheetFormatPr defaultRowHeight="15"/>
  <cols>
    <col min="1" max="2" width="9.140625" style="33"/>
    <col min="3" max="3" width="10.7109375" style="33" customWidth="1"/>
    <col min="4" max="4" width="10.5703125" style="33" bestFit="1" customWidth="1"/>
    <col min="5" max="5" width="14.28515625" style="33" customWidth="1"/>
    <col min="6" max="6" width="9.140625" style="33"/>
    <col min="7" max="7" width="12" style="33" customWidth="1"/>
    <col min="8" max="16384" width="9.140625" style="33"/>
  </cols>
  <sheetData>
    <row r="1" spans="1:9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>
      <c r="E2" s="6" t="s">
        <v>6</v>
      </c>
    </row>
    <row r="3" spans="1:9">
      <c r="A3" s="27" t="s">
        <v>0</v>
      </c>
      <c r="B3" s="27"/>
      <c r="C3" s="27" t="s">
        <v>39</v>
      </c>
      <c r="D3" s="3" t="s">
        <v>29</v>
      </c>
      <c r="E3" s="3"/>
      <c r="F3" s="3"/>
      <c r="G3" s="3"/>
      <c r="H3" s="3" t="s">
        <v>30</v>
      </c>
      <c r="I3" s="3"/>
    </row>
    <row r="4" spans="1:9" ht="54" customHeight="1">
      <c r="A4" s="27"/>
      <c r="B4" s="27"/>
      <c r="C4" s="27"/>
      <c r="D4" s="1" t="s">
        <v>32</v>
      </c>
      <c r="E4" s="1" t="s">
        <v>2</v>
      </c>
      <c r="F4" s="1" t="s">
        <v>3</v>
      </c>
      <c r="G4" s="1" t="s">
        <v>4</v>
      </c>
      <c r="H4" s="2" t="s">
        <v>1</v>
      </c>
      <c r="I4" s="1" t="s">
        <v>31</v>
      </c>
    </row>
    <row r="5" spans="1:9" ht="18" customHeight="1">
      <c r="A5" s="34" t="s">
        <v>7</v>
      </c>
      <c r="B5" s="35"/>
      <c r="C5" s="36">
        <v>315.10000000000002</v>
      </c>
      <c r="D5" s="37">
        <v>46.552999999999997</v>
      </c>
      <c r="E5" s="37">
        <v>7.7469999999999999</v>
      </c>
      <c r="F5" s="37">
        <v>9.1300000000000008</v>
      </c>
      <c r="G5" s="37">
        <v>11.782999999999999</v>
      </c>
      <c r="H5" s="11">
        <f>(D5+E5)</f>
        <v>54.3</v>
      </c>
      <c r="I5" s="11">
        <f>(F5+G5)</f>
        <v>20.913</v>
      </c>
    </row>
    <row r="6" spans="1:9" ht="18" customHeight="1">
      <c r="A6" s="38" t="s">
        <v>8</v>
      </c>
      <c r="B6" s="39"/>
      <c r="C6" s="40">
        <v>1755.4</v>
      </c>
      <c r="D6" s="41">
        <v>238.48599999999999</v>
      </c>
      <c r="E6" s="41">
        <v>58.421999999999997</v>
      </c>
      <c r="F6" s="41">
        <v>36.192999999999998</v>
      </c>
      <c r="G6" s="41">
        <v>63.262999999999998</v>
      </c>
      <c r="H6" s="11">
        <f t="shared" ref="H6:H27" si="0">(D6+E6)</f>
        <v>296.90800000000002</v>
      </c>
      <c r="I6" s="11">
        <f t="shared" ref="I6:I27" si="1">(F6+G6)</f>
        <v>99.455999999999989</v>
      </c>
    </row>
    <row r="7" spans="1:9" ht="18" customHeight="1">
      <c r="A7" s="42" t="s">
        <v>9</v>
      </c>
      <c r="B7" s="43"/>
      <c r="C7" s="44">
        <v>891.1</v>
      </c>
      <c r="D7" s="41">
        <f>'[3]DECEMBRIS 09'!$N$6+'[3]NOVEMBRIS 09'!$N$7+'[3]oktobris 09 kopā'!$N$7+'[3]maijs09 (3)'!$M$7+[3]apr09!$M$7+[3]marts09!$M$7+[3]febr09!$M$7+[3]janv09!$M$7</f>
        <v>121.50275490759999</v>
      </c>
      <c r="E7" s="41">
        <f>'[3]DECEMBRIS 09'!$O$6+'[3]NOVEMBRIS 09'!$O$7+'[3]oktobris 09 kopā'!$O$7+[3]maijs09!$N$7+[3]apr09!$N$7+[3]marts09!$N$7+[3]febr09!$N$7+[3]janv09!$N$7</f>
        <v>41.152137972400013</v>
      </c>
      <c r="F7" s="41">
        <f>'[3]DECEMBRIS 09'!$P$6+'[3]NOVEMBRIS 09'!$P$7+'[3]oktobris 09 kopā'!$P$7+[3]sept09!$P$7+[3]aug09!$O$7+[3]jul09!$O$7+[3]jun09!$O$7+[3]maijs09!$O$7+[3]apr09!$O$7+'[3]marts09 (2)'!$O$7+'[3]febr09 (vidējais)'!$O$7+[3]janv09!$O$7</f>
        <v>14.970601200000001</v>
      </c>
      <c r="G7" s="41">
        <f>[3]janv09!$P$7+[3]febr09!$P$7+[3]marts09!$P$7+[3]apr09!$P$7+'[3]maijs09 (3)'!$P$7+[3]jun09!$P$7+[3]jul09!$P$7+[3]aug09!$P$7+[3]sept09!$Q$7+'[3]oktobris 09 kopā'!$Q$7+'[3]NOVEMBRIS 09'!$Q$7+'[3]DECEMBRIS 09'!$Q$6</f>
        <v>30.647846320000024</v>
      </c>
      <c r="H7" s="11">
        <f t="shared" si="0"/>
        <v>162.65489288000001</v>
      </c>
      <c r="I7" s="11">
        <f t="shared" si="1"/>
        <v>45.618447520000025</v>
      </c>
    </row>
    <row r="8" spans="1:9" ht="18" customHeight="1">
      <c r="A8" s="42" t="s">
        <v>10</v>
      </c>
      <c r="B8" s="43"/>
      <c r="C8" s="44">
        <v>861.3</v>
      </c>
      <c r="D8" s="41">
        <f>[3]janv09!$M$8+[3]febr09!$M$8+[3]marts09!$M$8+[3]apr09!$M$8+[3]maijs09!$M$8+'[3]oktobris 09 kopā'!$N$8+'[3]NOVEMBRIS 09'!$N$8+'[3]DECEMBRIS 09'!$N$8</f>
        <v>122.46747890524799</v>
      </c>
      <c r="E8" s="41">
        <f>[3]janv09!$N$8++[3]febr09!$N$8+[3]marts09!$N$8+[3]apr09!$N$8+'[3]maijs09 (3)'!$N$8+'[3]oktobris 09 kopā'!$O$8+'[3]NOVEMBRIS 09'!$O$8+'[3]DECEMBRIS 09'!$O$7</f>
        <v>38.745913064416015</v>
      </c>
      <c r="F8" s="41">
        <f>[3]janv09!$O$8+[3]febr09!$O$8+[3]marts09!$O$8+[3]apr09!$O$8+'[3]maijs09 (3)'!$O$8+[3]jun09!$O$8+[3]jul09!$O$8+[3]aug09!$O$8+[3]sept09!$P$8+'[3]oktobris 09 kopā'!$P$8+'[3]NOVEMBRIS 09'!$P$8+'[3]DECEMBRIS 09'!$P$7</f>
        <v>17.076096399999997</v>
      </c>
      <c r="G8" s="41">
        <f>[3]janv09!$P$8+[3]febr09!$P$8+[3]marts09!$P$8+[3]apr09!$P$8+[3]maijs09!$P$8+'[3]maijs09 (3)'!$P$8+[3]jun09!$P$8+[3]jul09!$P$8+[3]aug09!$P$8+[3]sept09!$Q$8+'[3]oktobris 09 kopā'!$Q$8+'[3]NOVEMBRIS 09'!$Q$8+'[3]DECEMBRIS 09'!$Q$70</f>
        <v>33.612665519999943</v>
      </c>
      <c r="H8" s="11">
        <f t="shared" si="0"/>
        <v>161.213391969664</v>
      </c>
      <c r="I8" s="11">
        <f t="shared" si="1"/>
        <v>50.688761919999941</v>
      </c>
    </row>
    <row r="9" spans="1:9" ht="18" customHeight="1">
      <c r="A9" s="42" t="s">
        <v>38</v>
      </c>
      <c r="B9" s="43"/>
      <c r="C9" s="44">
        <v>857.7</v>
      </c>
      <c r="D9" s="41">
        <f>'[2]DECEMBRIS 09'!$N$8+'[2]NOVEMBRIS 09'!$N$9+'[2]oktobris 09 kopā'!$N$9+'[2]maijs09 (3)'!$M$9+[2]apr09!$M$9+[2]marts09!$M$9+[2]febr09!$M$9+[2]janv09!$M$9</f>
        <v>128.01423116940802</v>
      </c>
      <c r="E9" s="41">
        <f>'[2]DECEMBRIS 09'!$O$8+'[2]NOVEMBRIS 09'!$O$9+'[2]oktobris 09 kopā'!$O$9+[2]maijs09!$N$9+[2]apr09!$N$9+[2]marts09!$N$9+[2]febr09!$N$9+[2]janv09!$N$9</f>
        <v>40.367094910592009</v>
      </c>
      <c r="F9" s="41">
        <f>'[2]DECEMBRIS 09'!$P$8+'[2]NOVEMBRIS 09'!$P$9+'[2]oktobris 09 kopā'!$P$9+[2]sept09!$P$9+[2]aug09!$O$9+[2]jul09!$O$9+[2]jun09!$O$9+'[2]maijs09 (3)'!$O$9+'[2]maijs09 (2)'!$O$9+[2]apr09!$O$9+[2]marts09!$O$9+[2]febr09!$O$9+[2]janv09!$O$9</f>
        <v>16.2359452</v>
      </c>
      <c r="G9" s="41">
        <f>'[2]DECEMBRIS 09'!$Q$8+'[2]NOVEMBRIS 09'!$Q$9+'[2]oktobris 09 kopā'!$Q$9+[2]sept09!$Q$9+[2]aug09!$P$9+[2]jul09!$P$9+[2]jun09!$P$9+[2]maijs09!$P$9+'[2]maijs09 (3)'!$P$9+[2]apr09!$P$9+[2]marts09!$P$9++[2]febr09!$P$9+[2]janv09!$P$9</f>
        <v>34.890461439999989</v>
      </c>
      <c r="H9" s="11">
        <f t="shared" si="0"/>
        <v>168.38132608000004</v>
      </c>
      <c r="I9" s="11">
        <f t="shared" si="1"/>
        <v>51.126406639999985</v>
      </c>
    </row>
    <row r="10" spans="1:9" ht="18" customHeight="1">
      <c r="A10" s="42" t="s">
        <v>11</v>
      </c>
      <c r="B10" s="43"/>
      <c r="C10" s="44">
        <v>859.7</v>
      </c>
      <c r="D10" s="41">
        <f>'[2]DECEMBRIS 09'!$N$9+'[2]NOVEMBRIS 09'!$N$10+'[2]oktobris 09 kopā'!$N$10+[2]maijs09!$M$10+[2]apr09!$M$10+[2]marts09!$M$10+[2]febr09!$M$10+[2]janv09!$M$10</f>
        <v>122.45657070120397</v>
      </c>
      <c r="E10" s="41">
        <f>'[2]DECEMBRIS 09'!$O$9+'[2]NOVEMBRIS 09'!$O$10+'[2]oktobris 09 kopā'!$O$10+[2]maijs09!$N$10+[2]apr09!$N$10+[2]marts09!$N$10+[2]febr09!$N$10+[2]janv09!$N$10</f>
        <v>43.924175898795987</v>
      </c>
      <c r="F10" s="41">
        <f>'[2]DECEMBRIS 09'!$P$9+'[2]NOVEMBRIS 09'!$P$10+'[2]oktobris 09 kopā'!$P$10+[2]sept09!$P$10+[2]aug09!$O$10+[2]jul09!$O$10+[2]jun09!$O$10+[2]maijs09!$O$10+[2]apr09!$O$10+[2]marts09!$O$10+[2]febr09!$O$10+[2]janv09!$O$10</f>
        <v>21.00657120000001</v>
      </c>
      <c r="G10" s="41">
        <f>'[2]DECEMBRIS 09'!$Q$9+'[2]NOVEMBRIS 09'!$Q$10+'[2]oktobris 09 kopā'!$Q$10+[2]sept09!$Q$10+[2]aug09!$P$10+[2]jul09!$P$10+[2]jun09!$P$10+[2]maijs09!$P$10+'[2]maijs09 (3)'!$P$10+[2]apr09!$P$10+[2]marts09!$P$10+[2]febr09!$P$10+[2]janv09!$P$10</f>
        <v>33.055297400000143</v>
      </c>
      <c r="H10" s="11">
        <f t="shared" si="0"/>
        <v>166.38074659999995</v>
      </c>
      <c r="I10" s="11">
        <f t="shared" si="1"/>
        <v>54.061868600000153</v>
      </c>
    </row>
    <row r="11" spans="1:9" ht="18" customHeight="1">
      <c r="A11" s="38" t="s">
        <v>12</v>
      </c>
      <c r="B11" s="39"/>
      <c r="C11" s="44">
        <v>1476.4</v>
      </c>
      <c r="D11" s="41">
        <f>'[2]DECEMBRIS 09'!$N$10+'[2]NOVEMBRIS 09'!$N$11+'[2]oktobris 09 kopā'!$N$11+'[2]maijs09 (3)'!$M$11++[2]apr09!$M$11+[2]marts09!$M$11+[2]febr09!$M$11+[2]janv09!$M$11</f>
        <v>222.15464924799983</v>
      </c>
      <c r="E11" s="41">
        <f>'[2]DECEMBRIS 09'!$O$10+'[2]NOVEMBRIS 09'!$O$11+'[2]oktobris 09 kopā'!$O$11+'[2]maijs09 (3)'!$N$11+[2]apr09!$N$11+[2]marts09!$N$11+[2]febr09!$N$11+[2]janv09!$N$11</f>
        <v>33.783886751999972</v>
      </c>
      <c r="F11" s="41">
        <f>'[2]DECEMBRIS 09'!$P$10+'[2]NOVEMBRIS 09'!$P$11+'[2]oktobris 09 kopā'!$P$11+[2]sept09!$P$11+[2]aug09!$O$11+[2]jul09!$O$11+[2]jun09!$O$11+'[2]maijs09 (3)'!$O$11+[2]apr09!$O$11+[2]marts09!$O$11+[2]febr09!$O$11+[2]janv09!$O$11</f>
        <v>56.614839999999994</v>
      </c>
      <c r="G11" s="41">
        <f>'[2]DECEMBRIS 09'!$Q$10+'[2]NOVEMBRIS 09'!$Q$11+'[2]oktobris 09 kopā'!$Q$11+[2]sept09!$Q$11+[2]aug09!$P$11+[2]jul09!$P$11+[2]jun09!$P$11+'[2]maijs09 (3)'!$P$11+[2]apr09!$P$11+[2]marts09!$P$11+[2]febr09!$P$11+[2]janv09!$P$11</f>
        <v>70.85462400000003</v>
      </c>
      <c r="H11" s="11">
        <f t="shared" si="0"/>
        <v>255.9385359999998</v>
      </c>
      <c r="I11" s="11">
        <f t="shared" si="1"/>
        <v>127.46946400000002</v>
      </c>
    </row>
    <row r="12" spans="1:9" ht="18" customHeight="1">
      <c r="A12" s="38" t="s">
        <v>27</v>
      </c>
      <c r="B12" s="39"/>
      <c r="C12" s="45">
        <v>112.3</v>
      </c>
      <c r="D12" s="46">
        <f>'[2]DECEMBRIS 09'!$N$11+'[2]NOVEMBRIS 09'!$N$12+'[2]oktobris 09 kopā'!$O$12+'[2]maijs09 (3)'!$M$12+[2]apr09!$M$12+[2]marts09!$M$12+[2]febr09!$M$12+[2]janv09!$M$12</f>
        <v>60.310837976000045</v>
      </c>
      <c r="E12" s="46">
        <f>'[2]DECEMBRIS 09'!$O$11+'[2]NOVEMBRIS 09'!$O$12+'[2]oktobris 09 kopā'!$O$12+'[2]maijs09 (3)'!$N$12+[2]apr09!$N$12+[2]marts09!$N$12+[2]febr09!$N$12+[2]janv09!$N$12</f>
        <v>5.3510352000000045</v>
      </c>
      <c r="F12" s="46"/>
      <c r="G12" s="46"/>
      <c r="H12" s="47">
        <f t="shared" si="0"/>
        <v>65.661873176000043</v>
      </c>
      <c r="I12" s="47">
        <f t="shared" si="1"/>
        <v>0</v>
      </c>
    </row>
    <row r="13" spans="1:9" ht="18" customHeight="1">
      <c r="A13" s="53" t="s">
        <v>28</v>
      </c>
      <c r="B13" s="54"/>
      <c r="C13" s="45">
        <v>184.81</v>
      </c>
      <c r="D13" s="48"/>
      <c r="E13" s="48"/>
      <c r="F13" s="48"/>
      <c r="G13" s="48"/>
      <c r="H13" s="49"/>
      <c r="I13" s="49"/>
    </row>
    <row r="14" spans="1:9" ht="18" customHeight="1">
      <c r="A14" s="53" t="s">
        <v>13</v>
      </c>
      <c r="B14" s="54"/>
      <c r="C14" s="44">
        <v>354</v>
      </c>
      <c r="D14" s="41">
        <f>'[2]DECEMBRIS 09'!$N$12+'[2]NOVEMBRIS 09'!$N$13+'[2]oktobris 09 kopā'!$N$13+'[2]maijs09 (3)'!$M$13+[2]apr09!$M$13+[2]marts09!$M$13+[2]febr09!$M$13+[2]janv09!$M$13</f>
        <v>49.24613938464001</v>
      </c>
      <c r="E14" s="41">
        <f>'[2]DECEMBRIS 09'!$O$12+'[2]NOVEMBRIS 09'!$O$13+'[2]oktobris 09 kopā'!$O$13+[2]apr09!$N$13+[2]marts09!$N$13+[2]febr09!$N$13+[2]janv09!$N$13</f>
        <v>12.933329535360002</v>
      </c>
      <c r="F14" s="41">
        <f>'[2]DECEMBRIS 09'!$P$12+'[2]NOVEMBRIS 09'!$P$13+'[2]oktobris 09 kopā'!$P$13+[2]sept09!$P$13+[2]aug09!$O$13+[2]jul09!$O$13+[2]jun09!$O$13+'[2]maijs09 (3)'!$O$13+[2]apr09!$O$13+[2]marts09!$O$13+[2]febr09!$O$13+[2]janv09!$O$13</f>
        <v>8.5043212000000015</v>
      </c>
      <c r="G14" s="41">
        <f>'[2]DECEMBRIS 09'!$Q$12+'[2]NOVEMBRIS 09'!$Q$13+'[2]oktobris 09 kopā'!$Q$13+[2]sept09!$Q$13+[2]aug09!$P$13+[2]jul09!$P$13+[2]jun09!$P$13+'[2]maijs09 (3)'!$P$13+[2]apr09!$P$13+[2]febr09!$P$13+[2]janv09!$P$13</f>
        <v>11.869438719999957</v>
      </c>
      <c r="H14" s="11">
        <f t="shared" si="0"/>
        <v>62.179468920000012</v>
      </c>
      <c r="I14" s="11">
        <f t="shared" si="1"/>
        <v>20.373759919999959</v>
      </c>
    </row>
    <row r="15" spans="1:9" ht="18" customHeight="1">
      <c r="A15" s="53" t="s">
        <v>14</v>
      </c>
      <c r="B15" s="54"/>
      <c r="C15" s="44">
        <v>751.6</v>
      </c>
      <c r="D15" s="41">
        <f>'[2]DECEMBRIS 09'!$N$13+'[2]NOVEMBRIS 09'!$N$14+'[2]oktobris 09 kopā'!$N$14+'[2]maijs09 (3)'!$M$14+[2]apr09!$M$14+[2]marts09!$M$14+[2]febr09!$M$14+[2]janv09!$M$14</f>
        <v>117.98425607200005</v>
      </c>
      <c r="E15" s="41">
        <f>'[2]DECEMBRIS 09'!$O$13+'[2]NOVEMBRIS 09'!$O$14+'[2]oktobris 09 kopā'!$O$14+'[2]maijs09 (3)'!$N$14+[2]apr09!$N$14+[2]marts09!$N$14+[2]febr09!$N$14+[2]janv09!$N$14</f>
        <v>17.009171928000008</v>
      </c>
      <c r="F15" s="41">
        <f>'[2]DECEMBRIS 09'!$P$13+'[2]NOVEMBRIS 09'!$P$14+'[2]oktobris 09 kopā'!$P$14+[2]sept09!$P$14+[2]aug09!$O$14+[2]jul09!$O$14+[2]jun09!$O$14+'[2]maijs09 (3)'!$O$14+[2]apr09!$O$14+[2]marts09!$O$14+[2]febr09!$O$14+[2]janv09!$O$14</f>
        <v>16.328520000000005</v>
      </c>
      <c r="G15" s="41">
        <f>'[2]DECEMBRIS 09'!$Q$13+'[2]NOVEMBRIS 09'!$Q$14+'[2]oktobris 09 kopā'!$Q$14+[2]sept09!$Q$14+[2]aug09!$P$14+[2]jul09!$P$14+[2]jun09!$P$14+'[2]maijs09 (3)'!$P$14+[2]apr09!$P$14+[2]marts09!$P$14+[2]febr09!$P$14+[2]janv09!$P$14</f>
        <v>16.278051999999946</v>
      </c>
      <c r="H15" s="11">
        <f t="shared" si="0"/>
        <v>134.99342800000005</v>
      </c>
      <c r="I15" s="11">
        <f t="shared" si="1"/>
        <v>32.60657199999995</v>
      </c>
    </row>
    <row r="16" spans="1:9" ht="18" customHeight="1">
      <c r="A16" s="38" t="s">
        <v>15</v>
      </c>
      <c r="B16" s="39"/>
      <c r="C16" s="44">
        <v>1179.8</v>
      </c>
      <c r="D16" s="41">
        <f>'[2]DECEMBRIS 09'!$N$14+'[2]NOVEMBRIS 09'!$N$15+'[2]oktobris 09 kopā'!$N$15+'[2]maijs09 (3)'!$M$15+[2]apr09!$M$15+[2]marts09!$M$15+[2]febr09!$M$15+[2]janv09!$M$15</f>
        <v>167.82204902399985</v>
      </c>
      <c r="E16" s="41">
        <f>'[2]DECEMBRIS 09'!$O$14+'[2]NOVEMBRIS 09'!$O$15+'[2]oktobris 09 kopā'!$O$15+'[2]maijs09 (3)'!$N$15+[2]apr09!$N$15+[2]febr09!$N$15+[2]janv09!$N$15</f>
        <v>22.926372767999986</v>
      </c>
      <c r="F16" s="41">
        <f>'[2]DECEMBRIS 09'!$P$14+'[2]NOVEMBRIS 09'!$P$15+'[2]oktobris 09 kopā'!$P$15+[2]sept09!$P$15+[2]aug09!$O$15+[2]jul09!$P$15+[2]jun09!$P$15+'[2]maijs09 (3)'!$O$15+[2]apr09!$O$15+[2]febr09!$O$15+[2]janv09!$O$15</f>
        <v>20.662960000000069</v>
      </c>
      <c r="G16" s="41">
        <f>'[2]DECEMBRIS 09'!$Q$14+'[2]NOVEMBRIS 09'!$Q$15+'[2]oktobris 09 kopā'!$Q$15+[2]sept09!$Q$15+[2]aug09!$P$15+[2]jul09!$P$15+[2]jun09!$P$15+'[2]maijs09 (3)'!$P$15+[2]apr09!$P$15+[2]marts09!$P$15+[2]febr09!$P$15+[2]janv09!$P$15</f>
        <v>16.279528000000131</v>
      </c>
      <c r="H16" s="11">
        <f t="shared" si="0"/>
        <v>190.74842179199985</v>
      </c>
      <c r="I16" s="11">
        <f t="shared" si="1"/>
        <v>36.942488000000196</v>
      </c>
    </row>
    <row r="17" spans="1:9" ht="18" customHeight="1">
      <c r="A17" s="38" t="s">
        <v>16</v>
      </c>
      <c r="B17" s="39"/>
      <c r="C17" s="44">
        <v>748.4</v>
      </c>
      <c r="D17" s="41">
        <f>'[2]DECEMBRIS 09'!$N$15+'[2]NOVEMBRIS 09'!$N$16+'[2]oktobris 09 kopā'!$N$16+'[2]oktobris 09 kopā'!$G$27+'[2]maijs09 (3)'!$M$16+[2]apr09!$M$15+[2]marts09!$M$16+[2]febr09!$M$16+[2]janv09!$M$16</f>
        <v>104.96921900607998</v>
      </c>
      <c r="E17" s="41">
        <f>'[2]DECEMBRIS 09'!$O$15+'[2]NOVEMBRIS 09'!$O$16+'[2]oktobris 09 kopā'!$O$16+'[2]maijs09 (3)'!$N$16+[2]apr09!$N$16+[2]marts09!$N$16+[2]febr09!$N$16+[2]janv09!$N$16</f>
        <v>33.123875987839973</v>
      </c>
      <c r="F17" s="41">
        <f>'[2]DECEMBRIS 09'!$P$15+'[2]NOVEMBRIS 09'!$P$16+'[2]oktobris 09 kopā'!$P$16+[2]sept09!$P$16+[2]aug09!$O$16+[2]jul09!$O$16+[2]jun09!$O$16+'[2]maijs09 (3)'!$O$16+[2]apr09!$O$16+[2]marts09!$O$16+[2]febr09!$O$16+[2]janv09!$O$16</f>
        <v>11.660703199999991</v>
      </c>
      <c r="G17" s="41">
        <f>'[2]DECEMBRIS 09'!$Q$15+'[2]NOVEMBRIS 09'!$Q$16+'[2]oktobris 09 kopā'!$Q$16+[2]sept09!$Q$16+[2]aug09!$P$16+[2]jul09!$P$16+[2]jun09!$P$16+'[2]maijs09 (3)'!$P$16+[2]apr09!$P$16+[2]marts09!$P$16+[2]febr09!$P$16+[2]janv09!$P$16</f>
        <v>19.855280720000039</v>
      </c>
      <c r="H17" s="11">
        <f t="shared" si="0"/>
        <v>138.09309499391995</v>
      </c>
      <c r="I17" s="11">
        <f t="shared" si="1"/>
        <v>31.515983920000032</v>
      </c>
    </row>
    <row r="18" spans="1:9" ht="18" customHeight="1">
      <c r="A18" s="42" t="s">
        <v>17</v>
      </c>
      <c r="B18" s="43"/>
      <c r="C18" s="44">
        <v>743.2</v>
      </c>
      <c r="D18" s="41">
        <f>'[2]DECEMBRIS 09'!$N$16+'[2]NOVEMBRIS 09'!$N$17+'[2]oktobris 09 kopā'!$N$17+'[2]maijs09 (3)'!$M$17+[2]apr09!$M$17+[2]marts09!$M$17+[2]febr09!$M$17+[2]janv09!$M$17</f>
        <v>104.28674999999998</v>
      </c>
      <c r="E18" s="41">
        <f>'[2]DECEMBRIS 09'!$O$16+'[2]NOVEMBRIS 09'!$O$17+'[2]oktobris 09 kopā'!$O$17+'[2]maijs09 (3)'!$N$17+[2]apr09!$N$17+[2]marts09!$N$17+[2]febr09!$N$17+[2]janv09!$N$17</f>
        <v>34.762249999999995</v>
      </c>
      <c r="F18" s="50"/>
      <c r="G18" s="50"/>
      <c r="H18" s="11">
        <f t="shared" si="0"/>
        <v>139.04899999999998</v>
      </c>
      <c r="I18" s="11">
        <f t="shared" si="1"/>
        <v>0</v>
      </c>
    </row>
    <row r="19" spans="1:9" ht="18" customHeight="1">
      <c r="A19" s="42" t="s">
        <v>18</v>
      </c>
      <c r="B19" s="43"/>
      <c r="C19" s="44">
        <v>890.4</v>
      </c>
      <c r="D19" s="41">
        <f>'[2]DECEMBRIS 09'!$N$17+'[2]NOVEMBRIS 09'!$N$18+'[2]oktobris 09 kopā'!$N$18+'[2]maijs09 (3)'!$M$18+[2]apr09!$M$18+[2]marts09!$M$18+[2]febr09!$M$18+[2]janv09!$M$18</f>
        <v>107.28711260000001</v>
      </c>
      <c r="E19" s="41">
        <f>'[2]DECEMBRIS 09'!$O$17+'[2]NOVEMBRIS 09'!$O$18+'[2]oktobris 09 kopā'!$O$18+'[2]maijs09 (3)'!$N$18+[2]apr09!$N$18+[2]febr09!$N$18+[2]janv09!$N$18</f>
        <v>15.648287400000001</v>
      </c>
      <c r="F19" s="50"/>
      <c r="G19" s="50"/>
      <c r="H19" s="11">
        <f t="shared" si="0"/>
        <v>122.93540000000002</v>
      </c>
      <c r="I19" s="11">
        <f t="shared" si="1"/>
        <v>0</v>
      </c>
    </row>
    <row r="20" spans="1:9" ht="18" customHeight="1">
      <c r="A20" s="42" t="s">
        <v>19</v>
      </c>
      <c r="B20" s="43"/>
      <c r="C20" s="44">
        <v>342.6</v>
      </c>
      <c r="D20" s="41">
        <f>'[2]DECEMBRIS 09'!$N$19+'[2]NOVEMBRIS 09'!$N$20+'[2]oktobris 09 kopā'!$N$20+'[2]maijs09 (3)'!$M$20+[2]apr09!$M$20+[2]marts09!$M$20+[2]febr09!$M$20+[2]janv09!$M$20</f>
        <v>61.194835199999986</v>
      </c>
      <c r="E20" s="41">
        <f>'[2]DECEMBRIS 09'!$O$19+'[2]NOVEMBRIS 09'!$O$20+'[2]oktobris 09 kopā'!$O$20+'[2]maijs09 (3)'!$N$20+[2]apr09!$N$20+[2]febr09!$N$20+[2]marts09!$N$20+[2]janv09!$N$20</f>
        <v>16.546164799999996</v>
      </c>
      <c r="F20" s="41"/>
      <c r="G20" s="41"/>
      <c r="H20" s="11">
        <f t="shared" si="0"/>
        <v>77.740999999999985</v>
      </c>
      <c r="I20" s="11">
        <f t="shared" si="1"/>
        <v>0</v>
      </c>
    </row>
    <row r="21" spans="1:9" ht="18" customHeight="1">
      <c r="A21" s="42" t="s">
        <v>20</v>
      </c>
      <c r="B21" s="43"/>
      <c r="C21" s="44">
        <v>1081.8</v>
      </c>
      <c r="D21" s="41">
        <f>'[2]DECEMBRIS 09'!$N$20+'[2]NOVEMBRIS 09'!$N$21+'[2]oktobris 09 kopā'!$N$21+'[2]maijs09 (3)'!$M$21+[2]apr09!$M$21+[2]marts09!$M$21+[2]febr09!$M$21+[2]janv09!$M$21</f>
        <v>172.09513595378402</v>
      </c>
      <c r="E21" s="41">
        <f>'[2]DECEMBRIS 09'!$O$20+'[2]NOVEMBRIS 09'!$O$21+'[2]oktobris 09 kopā'!$O$21+'[2]maijs09 (3)'!$N$21+[2]apr09!$N$21+[2]marts09!$N$21+[2]febr09!$N$21+[2]janv09!$N$21</f>
        <v>46.15951532621601</v>
      </c>
      <c r="F21" s="41">
        <f>'[2]DECEMBRIS 09'!$P$20+'[2]NOVEMBRIS 09'!$P$21+'[2]oktobris 09 kopā'!$P$21+[2]sept09!$P$21+[2]aug09!$O$21+[2]jul09!$O$21+[2]jun09!$O$21+'[2]maijs09 (3)'!$O$21+[2]apr09!$O$21+[2]marts09!$O$21+[2]febr09!$O$21+[2]janv09!$O$21</f>
        <v>26.77471400000001</v>
      </c>
      <c r="G21" s="41">
        <f>'[2]DECEMBRIS 09'!$Q$20+'[2]NOVEMBRIS 09'!$Q$21+'[2]oktobris 09 kopā'!$Q$21+[2]sept09!$Q$21+[2]aug09!$P$21+[2]jul09!$P$21+[2]jun09!$P$21+'[2]maijs09 (3)'!$P$21+[2]apr09!$P$21+[2]marts09!$P$21+[2]febr09!$P$21+[2]janv09!$P$21</f>
        <v>30.402634720000101</v>
      </c>
      <c r="H21" s="11">
        <f t="shared" si="0"/>
        <v>218.25465128000002</v>
      </c>
      <c r="I21" s="11">
        <f t="shared" si="1"/>
        <v>57.177348720000111</v>
      </c>
    </row>
    <row r="22" spans="1:9" ht="18" customHeight="1">
      <c r="A22" s="38" t="s">
        <v>21</v>
      </c>
      <c r="B22" s="39"/>
      <c r="C22" s="44">
        <v>1333.1</v>
      </c>
      <c r="D22" s="41">
        <f>'[2]DECEMBRIS 09'!$N$21+'[2]NOVEMBRIS 09'!$N$22+'[2]oktobris 09 kopā'!$N$22+'[2]maijs09 (3)'!$M$22+[2]apr09!$M$22+[2]marts09!$M$22+[2]febr09!$M$22+[2]janv09!$M$22</f>
        <v>156.7465195428</v>
      </c>
      <c r="E22" s="41">
        <f>'[2]DECEMBRIS 09'!$O$21+'[2]NOVEMBRIS 09'!$O$22+'[2]oktobris 09 kopā'!$O$22+'[2]maijs09 (3)'!$N$22+[2]apr09!$N$22+[2]marts09!$N$22+[2]febr09!$N$22+[2]janv09!$N$22</f>
        <v>29.115224457200004</v>
      </c>
      <c r="F22" s="41">
        <f>'[2]DECEMBRIS 09'!$P$21+'[2]NOVEMBRIS 09'!$P$22+'[2]oktobris 09 kopā'!$P$22+[2]sept09!$P$22+[2]aug09!$O$22+[2]jul09!$O$22+[2]jun09!$O$22+'[2]maijs09 (3)'!$O$22+[2]apr09!$O$22+[2]marts09!$O$22+[2]febr09!$O$22+[2]janv09!$O$22</f>
        <v>30.144960000000005</v>
      </c>
      <c r="G22" s="41">
        <f>'[2]DECEMBRIS 09'!$Q$21+'[2]NOVEMBRIS 09'!$Q$22+'[2]oktobris 09 kopā'!$Q$22+[2]sept09!$Q$22+[2]aug09!$P$22+[2]jul09!$P$22+[2]jun09!$P$22+'[2]maijs09 (3)'!$P$22+[2]apr09!$P$22+[2]marts09!$P$22+[2]febr09!$P$22+[2]janv09!$P$22</f>
        <v>29.543295999999934</v>
      </c>
      <c r="H22" s="11">
        <f t="shared" si="0"/>
        <v>185.86174400000002</v>
      </c>
      <c r="I22" s="11">
        <f t="shared" si="1"/>
        <v>59.688255999999939</v>
      </c>
    </row>
    <row r="23" spans="1:9" ht="18" customHeight="1">
      <c r="A23" s="38" t="s">
        <v>22</v>
      </c>
      <c r="B23" s="39"/>
      <c r="C23" s="44">
        <v>655.1</v>
      </c>
      <c r="D23" s="41">
        <f>'[2]DECEMBRIS 09'!$N$22+'[2]NOVEMBRIS 09'!$N$23+'[2]oktobris 09 kopā'!$N$23+'[2]maijs09 (3)'!$M$23+[2]apr09!$M$23+[2]marts09!$M$23+[2]febr09!$M$23+[2]janv09!$M$23</f>
        <v>93.698982692176088</v>
      </c>
      <c r="E23" s="41">
        <f>'[2]DECEMBRIS 09'!$O$22++'[2]NOVEMBRIS 09'!$O$23+'[2]oktobris 09 kopā'!$O$23+'[2]maijs09 (3)'!$N$23+[2]apr09!$N$23+[2]marts09!$N$23+[2]febr09!$N$23+[2]janv09!$N$23</f>
        <v>17.964102067824015</v>
      </c>
      <c r="F23" s="41">
        <f>'[2]DECEMBRIS 09'!$P$22+'[2]NOVEMBRIS 09'!$P$23+'[2]oktobris 09 kopā'!$P$23+[2]sept09!$P$23+[2]aug09!$O$23+[2]jul09!$O$23+[2]jun09!$O$23+'[2]maijs09 (3)'!$O$23+[2]apr09!$O$23+[2]marts09!$O$23+[2]febr09!$O$23+[2]janv09!$O$23</f>
        <v>9.3105127999999961</v>
      </c>
      <c r="G23" s="41">
        <f>'[2]DECEMBRIS 09'!$Q$22+'[2]NOVEMBRIS 09'!$Q$23+'[2]oktobris 09 kopā'!$Q$23+[2]sept09!$Q$23+[2]aug09!$P$23+[2]jul09!$P$23+[2]jun09!$P$23+'[2]maijs09 (3)'!$P$23+[2]apr09!$P$23+[2]marts09!$P$23+[2]febr09!$P$23+[2]janv09!$P$23</f>
        <v>16.726402439999941</v>
      </c>
      <c r="H23" s="11">
        <f t="shared" si="0"/>
        <v>111.6630847600001</v>
      </c>
      <c r="I23" s="11">
        <f t="shared" si="1"/>
        <v>26.036915239999935</v>
      </c>
    </row>
    <row r="24" spans="1:9" ht="18" customHeight="1">
      <c r="A24" s="38" t="s">
        <v>23</v>
      </c>
      <c r="B24" s="39"/>
      <c r="C24" s="40">
        <v>321</v>
      </c>
      <c r="D24" s="41">
        <f>'[2]DECEMBRIS 09'!$N$23+'[2]NOVEMBRIS 09'!$N$24+'[2]oktobris 09 kopā'!$N$24+'[2]maijs09 (3)'!$M$24+[2]apr09!$M$24+[2]marts09!$M$24+[2]febr09!$M$24+[2]janv09!$M$24</f>
        <v>50.292932381200004</v>
      </c>
      <c r="E24" s="41">
        <f>'[2]DECEMBRIS 09'!$O$23+'[2]NOVEMBRIS 09'!$O$24+'[2]oktobris 09 kopā'!$O$24+'[2]maijs09 (3)'!$N$24+[2]apr09!$N$24+[2]marts09!$N$24+[2]febr09!$N$24+[2]janv09!$N$24</f>
        <v>15.181324418799999</v>
      </c>
      <c r="F24" s="41">
        <f>'[2]DECEMBRIS 09'!$P$23+'[2]NOVEMBRIS 09'!$P$24+'[2]oktobris 09 kopā'!$P$24+[2]sept09!$P$24+[2]aug09!$O$24+[2]jul09!$O$24+[2]jun09!$O$24+'[2]maijs09 (3)'!$O$24+[2]apr09!$O$24+[2]marts09!$O$24+[2]febr09!$O$24+[2]janv09!$O$24</f>
        <v>5.0813796</v>
      </c>
      <c r="G24" s="41">
        <f>'[2]DECEMBRIS 09'!$Q$23+'[2]NOVEMBRIS 09'!$Q$24+'[2]oktobris 09 kopā'!$Q$24+[2]sept09!$Q$24+[2]aug09!$P$24+[2]jul09!$P$24+[2]jun09!$P$24+'[2]maijs09 (3)'!$P$24+[2]apr09!$P$24+[2]marts09!$P$24+[2]febr09!$P$24+[2]janv09!$P$24</f>
        <v>6.8743635999999988</v>
      </c>
      <c r="H24" s="11">
        <f t="shared" si="0"/>
        <v>65.474256800000006</v>
      </c>
      <c r="I24" s="11">
        <f t="shared" si="1"/>
        <v>11.955743199999999</v>
      </c>
    </row>
    <row r="25" spans="1:9" ht="18" customHeight="1">
      <c r="A25" s="38" t="s">
        <v>24</v>
      </c>
      <c r="B25" s="39"/>
      <c r="C25" s="40">
        <v>142</v>
      </c>
      <c r="D25" s="41">
        <f>'[2]DECEMBRIS 09'!$N$24+'[2]NOVEMBRIS 09'!$N$25+'[2]oktobris 09 kopā'!$N$25+'[2]maijs09 (3)'!$M$25+[2]apr09!$M$25+[2]marts09!$M$25+[2]febr09!$M$25+[2]janv09!$M$25</f>
        <v>22.641629097634191</v>
      </c>
      <c r="E25" s="41">
        <f>'[2]DECEMBRIS 09'!$O$24+'[2]NOVEMBRIS 09'!$O$25+'[2]oktobris 09 kopā'!$O$25+'[2]maijs09 (3)'!$N$25+[2]apr09!$N$25+[2]marts09!$N$25+[2]febr09!$N$25+[2]janv09!$N$25</f>
        <v>3.8982245363657988</v>
      </c>
      <c r="F25" s="41">
        <f>'[2]DECEMBRIS 09'!$P$24+'[2]NOVEMBRIS 09'!$P$25+'[2]oktobris 09 kopā'!$P$25+[2]sept09!$P$25+[2]aug09!$O$25+[2]jul09!$O$25+[2]jun09!$O$25+'[2]maijs09 (3)'!$O$25+[2]apr09!$O$25+[2]marts09!$O$25+[2]febr09!$O$25+[2]janv09!$O$25</f>
        <v>1.4226746399999994</v>
      </c>
      <c r="G25" s="41">
        <f>'[2]DECEMBRIS 09'!$Q$24+'[2]NOVEMBRIS 09'!$Q$25+'[2]oktobris 09 kopā'!$Q$25+[2]sept09!$Q$25+[2]aug09!$P$25+[2]jul09!$P$25+[2]jun09!$P$25+'[2]maijs09 (3)'!$P$25+[2]apr09!$P$25+[2]marts09!$P$25+[2]febr09!$P$25+[2]janv09!$P$25</f>
        <v>2.4241458135999863</v>
      </c>
      <c r="H25" s="11">
        <f t="shared" si="0"/>
        <v>26.539853633999989</v>
      </c>
      <c r="I25" s="11">
        <f t="shared" si="1"/>
        <v>3.8468204535999857</v>
      </c>
    </row>
    <row r="26" spans="1:9" ht="18" customHeight="1">
      <c r="A26" s="42" t="s">
        <v>25</v>
      </c>
      <c r="B26" s="43"/>
      <c r="C26" s="40">
        <v>666.6</v>
      </c>
      <c r="D26" s="41">
        <f>'[2]DECEMBRIS 09'!$N$25+'[2]NOVEMBRIS 09'!$N$26+'[2]oktobris 09 kopā'!$N$26+'[2]maijs09 (3)'!$M$26+[2]apr09!$M$26+[2]marts09!$M$26+[2]febr09!$M$26+[2]janv09!$M$26</f>
        <v>81.61139703749997</v>
      </c>
      <c r="E26" s="41">
        <f>'[2]DECEMBRIS 09'!$O$25+'[2]NOVEMBRIS 09'!$O$26+'[2]oktobris 09 kopā'!$O$26+'[2]maijs09 (3)'!$N$26+[2]apr09!$N$26+[2]marts09!$N$26+[2]febr09!$N$26+[2]janv09!$N$26</f>
        <v>27.203799012499992</v>
      </c>
      <c r="F26" s="41">
        <f>'[2]DECEMBRIS 09'!$P$25+'[2]NOVEMBRIS 09'!$P$26+'[2]oktobris 09 kopā'!$P$26+[2]sept09!$P$26+[2]aug09!$O$26+[2]jul09!$O$26+[2]jun09!$O$26+'[2]maijs09 (3)'!$O$26+[2]apr09!$O$26+[2]marts09!$O$26+[2]febr09!$O$26+[2]janv09!$O$26</f>
        <v>4.8491866500000018</v>
      </c>
      <c r="G26" s="41">
        <f>'[2]DECEMBRIS 09'!$Q$25+'[2]NOVEMBRIS 09'!$Q$26+'[2]oktobris 09 kopā'!$Q$26+[2]sept09!$Q$26+[2]aug09!$P$26+[2]jul09!$P$26+[2]jun09!$P$26+'[2]maijs09 (3)'!$P$26+[2]apr09!$P$26+[2]febr09!$P$26+[2]janv09!$P$26</f>
        <v>20.962024644999985</v>
      </c>
      <c r="H26" s="11">
        <f t="shared" si="0"/>
        <v>108.81519604999997</v>
      </c>
      <c r="I26" s="11">
        <f t="shared" si="1"/>
        <v>25.811211294999985</v>
      </c>
    </row>
    <row r="27" spans="1:9" ht="18" customHeight="1" thickBot="1">
      <c r="A27" s="42" t="s">
        <v>26</v>
      </c>
      <c r="B27" s="43"/>
      <c r="C27" s="40">
        <v>356.7</v>
      </c>
      <c r="D27" s="41">
        <f>'[2]DECEMBRIS 09'!$N$26+'[2]NOVEMBRIS 09'!$N$27+'[2]oktobris 09 kopā'!$N$27+'[2]maijs09 (3)'!$M$27+[2]apr09!$M$27+[2]marts09!$M$27+[2]febr09!$M$27+[2]janv09!$M$27</f>
        <v>52.307807062499997</v>
      </c>
      <c r="E27" s="41">
        <f>'[2]DECEMBRIS 09'!$O$26+'[2]NOVEMBRIS 09'!$O$27+'[2]oktobris 09 kopā'!$O$27+'[2]maijs09 (3)'!$N$27+[2]apr09!$N$27+[2]marts09!$N$27+[2]febr09!$N$27+[2]janv09!$N$27</f>
        <v>17.435935687499999</v>
      </c>
      <c r="F27" s="41">
        <f>'[2]DECEMBRIS 09'!$P$26+'[2]NOVEMBRIS 09'!$P$27+'[2]oktobris 09 kopā'!$P$27+[2]sept09!$P$27+[2]aug09!$O$27+[2]jul09!$O$27+[2]jun09!$O$27+'[2]maijs09 (3)'!$O$27+[2]apr09!$O$27+[2]marts09!$O$27+[2]febr09!$O$27+[2]janv09!$O$27</f>
        <v>5.6616584499999991</v>
      </c>
      <c r="G27" s="41">
        <f>'[2]DECEMBRIS 09'!$Q$26+'[2]NOVEMBRIS 09'!$Q$27+'[2]oktobris 09 kopā'!$Q$27+[2]sept09!$Q$27+[2]aug09!$P$27+[2]jul09!$P$27+[2]jun09!$P$27+'[2]maijs09 (3)'!$P$27+[2]apr09!$P$27+[2]marts09!$P$27+[2]febr09!$P$27+[2]janv09!$P$27</f>
        <v>21.849598800000003</v>
      </c>
      <c r="H27" s="30">
        <f t="shared" si="0"/>
        <v>69.743742749999996</v>
      </c>
      <c r="I27" s="30">
        <f t="shared" si="1"/>
        <v>27.51125725</v>
      </c>
    </row>
    <row r="28" spans="1:9" ht="15" customHeight="1" thickBot="1">
      <c r="A28" s="51"/>
      <c r="B28" s="51"/>
      <c r="H28" s="56">
        <f>SUM(H5:H27)</f>
        <v>2983.531109685583</v>
      </c>
      <c r="I28" s="55">
        <f>SUM(I5:I27)</f>
        <v>782.80030467860024</v>
      </c>
    </row>
    <row r="29" spans="1:9" ht="15" customHeight="1">
      <c r="A29" s="52"/>
      <c r="B29" s="52"/>
    </row>
    <row r="30" spans="1:9">
      <c r="C30" s="64" t="s">
        <v>40</v>
      </c>
      <c r="D30" s="65"/>
      <c r="E30" s="65"/>
      <c r="F30" s="66"/>
    </row>
    <row r="31" spans="1:9">
      <c r="C31" s="67" t="s">
        <v>41</v>
      </c>
      <c r="D31" s="68"/>
      <c r="E31" s="68"/>
      <c r="F31" s="69"/>
    </row>
  </sheetData>
  <mergeCells count="16">
    <mergeCell ref="A14:B14"/>
    <mergeCell ref="A15:B15"/>
    <mergeCell ref="C30:F30"/>
    <mergeCell ref="C31:F31"/>
    <mergeCell ref="A1:I1"/>
    <mergeCell ref="D3:G3"/>
    <mergeCell ref="A3:B4"/>
    <mergeCell ref="C3:C4"/>
    <mergeCell ref="D12:D13"/>
    <mergeCell ref="E12:E13"/>
    <mergeCell ref="F12:F13"/>
    <mergeCell ref="G12:G13"/>
    <mergeCell ref="H3:I3"/>
    <mergeCell ref="H12:H13"/>
    <mergeCell ref="I12:I13"/>
    <mergeCell ref="A13:B13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2012.g.</vt:lpstr>
      <vt:lpstr>2011.g.</vt:lpstr>
      <vt:lpstr>2010.g.</vt:lpstr>
      <vt:lpstr>2009.g.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2018-06-19T06:54:05Z</dcterms:modified>
</cp:coreProperties>
</file>